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69" activeTab="1"/>
  </bookViews>
  <sheets>
    <sheet name="Титульный  " sheetId="1" r:id="rId1"/>
    <sheet name="Сводные данныепо бюджету   " sheetId="2" r:id="rId2"/>
    <sheet name="учебный план" sheetId="3" r:id="rId3"/>
  </sheets>
  <definedNames>
    <definedName name="_xlnm.Print_Area" localSheetId="1">'Сводные данныепо бюджету   '!$A$1:$K$46</definedName>
    <definedName name="_xlnm.Print_Area" localSheetId="0">'Титульный  '!$A$1:$BW$58</definedName>
    <definedName name="_xlnm.Print_Area" localSheetId="2">'учебный план'!$A$1:$BQ$75</definedName>
  </definedNames>
  <calcPr fullCalcOnLoad="1" refMode="R1C1"/>
</workbook>
</file>

<file path=xl/sharedStrings.xml><?xml version="1.0" encoding="utf-8"?>
<sst xmlns="http://schemas.openxmlformats.org/spreadsheetml/2006/main" count="247" uniqueCount="176">
  <si>
    <t>Производственная практика</t>
  </si>
  <si>
    <t>Всего</t>
  </si>
  <si>
    <t xml:space="preserve"> </t>
  </si>
  <si>
    <t>Утверждаю:</t>
  </si>
  <si>
    <t>УЧЕБНЫЙ  ПЛАН</t>
  </si>
  <si>
    <t>Форма обучения- очная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</si>
  <si>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</si>
  <si>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</si>
  <si>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</si>
  <si>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</si>
  <si>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Распределение по семестрам</t>
  </si>
  <si>
    <t>дифф. зачет</t>
  </si>
  <si>
    <t>экзамен</t>
  </si>
  <si>
    <t>Всего занятий</t>
  </si>
  <si>
    <t>2 курс</t>
  </si>
  <si>
    <t>лабор.и практ. занятия</t>
  </si>
  <si>
    <t>История</t>
  </si>
  <si>
    <t>Физическая культура</t>
  </si>
  <si>
    <t>Основы безопасности жизнедеятельности</t>
  </si>
  <si>
    <t>Профессиональный цикл</t>
  </si>
  <si>
    <t>Безопасность жизнедеятельности</t>
  </si>
  <si>
    <t>ПМ.02</t>
  </si>
  <si>
    <t>ПМ.03</t>
  </si>
  <si>
    <t xml:space="preserve">Всего </t>
  </si>
  <si>
    <t>ГИА.00</t>
  </si>
  <si>
    <t>Дисциплин и МДК</t>
  </si>
  <si>
    <t>Государственая итоговая аттестация (нед)</t>
  </si>
  <si>
    <t>1 семестр</t>
  </si>
  <si>
    <t xml:space="preserve">2 семестр             </t>
  </si>
  <si>
    <t>3 семестр</t>
  </si>
  <si>
    <t xml:space="preserve">4 семестр  </t>
  </si>
  <si>
    <t>Зачетов (без физической культуры</t>
  </si>
  <si>
    <t xml:space="preserve">Экзаменов </t>
  </si>
  <si>
    <t>География</t>
  </si>
  <si>
    <t>Производственной практики часов</t>
  </si>
  <si>
    <t>Учебной практики часов</t>
  </si>
  <si>
    <t>Иностранный язык в профессиональной деятельности</t>
  </si>
  <si>
    <t>МДК.02. 01</t>
  </si>
  <si>
    <t>ПП 02</t>
  </si>
  <si>
    <t>ПП 03</t>
  </si>
  <si>
    <t>теоретическая подготовка</t>
  </si>
  <si>
    <t>Общепрофессиональный цикл</t>
  </si>
  <si>
    <t>ОП 00</t>
  </si>
  <si>
    <t>ПМ 00</t>
  </si>
  <si>
    <t>ПМ.01</t>
  </si>
  <si>
    <t>Учебная практика</t>
  </si>
  <si>
    <t>УП 02</t>
  </si>
  <si>
    <t>УП 03</t>
  </si>
  <si>
    <t>2 нед.</t>
  </si>
  <si>
    <t>самостоятельная работа</t>
  </si>
  <si>
    <t xml:space="preserve">   Э(к)</t>
  </si>
  <si>
    <t xml:space="preserve"> Э(к)</t>
  </si>
  <si>
    <t>Э(к)</t>
  </si>
  <si>
    <t>программы среднего профессионального образования</t>
  </si>
  <si>
    <t xml:space="preserve">государственного автономного професионального  </t>
  </si>
  <si>
    <t>образовательного учреждения Свердловской области</t>
  </si>
  <si>
    <t>Объем образовательной нагрузки</t>
  </si>
  <si>
    <t>Учебная нагрузка обучающихся, час.</t>
  </si>
  <si>
    <t xml:space="preserve">Самостоятельная учебнаяработа </t>
  </si>
  <si>
    <t>Во взаимодействии с преподавателем</t>
  </si>
  <si>
    <t>Нагрузка на дисциплины и МДК</t>
  </si>
  <si>
    <t>в т.ч. по учебным дисциплинам и МДК</t>
  </si>
  <si>
    <t>Практика производственная и учебная</t>
  </si>
  <si>
    <t>Распределение учебной нагрузки по курсам и семестрам (часов в семестр)</t>
  </si>
  <si>
    <t xml:space="preserve">Русский язык  </t>
  </si>
  <si>
    <t xml:space="preserve"> зачет  </t>
  </si>
  <si>
    <t>Литература</t>
  </si>
  <si>
    <t>"- /Дз"</t>
  </si>
  <si>
    <t>"-/Дз"</t>
  </si>
  <si>
    <t>"Дз"</t>
  </si>
  <si>
    <t>курсовой проект (работа)</t>
  </si>
  <si>
    <t>Индивидуальный проект</t>
  </si>
  <si>
    <t xml:space="preserve"> теоретическая подготовка</t>
  </si>
  <si>
    <t xml:space="preserve"> лабор.и практ. занятия</t>
  </si>
  <si>
    <t xml:space="preserve"> Всего занятий</t>
  </si>
  <si>
    <t xml:space="preserve"> Объем образовательной нагрузки</t>
  </si>
  <si>
    <t>Консультации (в рамках промежуточной аттестации)</t>
  </si>
  <si>
    <t>Экзамены (в промежуточной аттестации)</t>
  </si>
  <si>
    <t>"Э"</t>
  </si>
  <si>
    <t>"-/Э"</t>
  </si>
  <si>
    <t xml:space="preserve">   подготовки квалифицированных рабочих, служащих</t>
  </si>
  <si>
    <t>по профессии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</si>
  <si>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</si>
  <si>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</si>
  <si>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</si>
  <si>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</si>
  <si>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</si>
  <si>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</si>
  <si>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</si>
  <si>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</si>
  <si>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МДК.01.01</t>
  </si>
  <si>
    <t>МДК.03.01</t>
  </si>
  <si>
    <t>Промежуточная аттестация по ПМ</t>
  </si>
  <si>
    <t>1. Сводные данные по бюджету времени</t>
  </si>
  <si>
    <t>1.1  Сводные данные по бюджету времени, недель</t>
  </si>
  <si>
    <t>Курсы</t>
  </si>
  <si>
    <t>Обучение по дисциплами междисциплинарным курсам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</si>
  <si>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</si>
  <si>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</si>
  <si>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</si>
  <si>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</si>
  <si>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I курс</t>
  </si>
  <si>
    <t>II курс</t>
  </si>
  <si>
    <t>1.2  Сводные данные по бюджету времени, часов</t>
  </si>
  <si>
    <t>проверка</t>
  </si>
  <si>
    <t>ПА</t>
  </si>
  <si>
    <t xml:space="preserve">   Дз к</t>
  </si>
  <si>
    <t>4 к</t>
  </si>
  <si>
    <t>Дз к</t>
  </si>
  <si>
    <t>Нагрузка технологов всего</t>
  </si>
  <si>
    <t>Недельная нагрузка технологов</t>
  </si>
  <si>
    <t>Дифф. зачетов (без физической культуры)</t>
  </si>
  <si>
    <t>Уч. Недель</t>
  </si>
  <si>
    <t xml:space="preserve">Практика производственная и учебная   </t>
  </si>
  <si>
    <t xml:space="preserve">Консультации (в рамках промежуточной аттестации)   </t>
  </si>
  <si>
    <t xml:space="preserve">Экзамены (в промежуточной аттестации)   </t>
  </si>
  <si>
    <t>УП. 01</t>
  </si>
  <si>
    <t>ПП. 01</t>
  </si>
  <si>
    <t xml:space="preserve">              1 курс</t>
  </si>
  <si>
    <t xml:space="preserve">Министерство образования и молодежной политики Свердловской области   </t>
  </si>
  <si>
    <t>Обязательная часть обшеобразовательной программы</t>
  </si>
  <si>
    <t>ООД.00</t>
  </si>
  <si>
    <t>Общеобразовательные дисциплины</t>
  </si>
  <si>
    <t>"- / Э"</t>
  </si>
  <si>
    <t>ООД.14</t>
  </si>
  <si>
    <t>ОПБ</t>
  </si>
  <si>
    <t>Обязательный профессиональный блок</t>
  </si>
  <si>
    <t xml:space="preserve">17 недель  </t>
  </si>
  <si>
    <t>17 недель (в том числе 12 занятия+4 практики+ 1 промежуточная аттестация)</t>
  </si>
  <si>
    <t xml:space="preserve">24 недель (в т.ч  72    часа промежуточной аттестации)  </t>
  </si>
  <si>
    <t>-/10/3</t>
  </si>
  <si>
    <t xml:space="preserve">Всего с общеобразовательным циклом (ФГОС СПО, ФГОС СОО)  </t>
  </si>
  <si>
    <t xml:space="preserve">24 недель (в том числе 12,5 занятия+11 практики+ 0,5 промежуточная аттестация)   </t>
  </si>
  <si>
    <t>3 к</t>
  </si>
  <si>
    <t>на базе основного общего образования</t>
  </si>
  <si>
    <t>-/8/5</t>
  </si>
  <si>
    <t xml:space="preserve">Государственное автономное профессиональное образовательное учреждение Свердловской области «Артемовский коллдж точного приборостроения» (ГАПОУ СО «АКТП»)
</t>
  </si>
  <si>
    <t>Директор ГАПОУ СО "АКТП"</t>
  </si>
  <si>
    <t>_____________________ К.С.Ежов</t>
  </si>
  <si>
    <t>"____"_______  2023 г.</t>
  </si>
  <si>
    <t>"Артемоский колледж точного приборостроения"</t>
  </si>
  <si>
    <t>15.01.35 Мастер слесарных работ</t>
  </si>
  <si>
    <t xml:space="preserve">КвалификацияСлесарь-инструментальщик
Слесарь механосборочных работ
Слесарь ремонтник
</t>
  </si>
  <si>
    <t>Срок получения СПО по ППКРС - 1.и 10мес.</t>
  </si>
  <si>
    <t>Математика угл.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</si>
  <si>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</si>
  <si>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</si>
  <si>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</si>
  <si>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</si>
  <si>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</si>
  <si>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</si>
  <si>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</si>
  <si>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</si>
  <si>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</si>
  <si>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</si>
  <si>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</si>
  <si>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</si>
  <si>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</si>
  <si>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Иностранный язык</t>
  </si>
  <si>
    <t>Информатика</t>
  </si>
  <si>
    <t>Физика</t>
  </si>
  <si>
    <t>Химия</t>
  </si>
  <si>
    <t>Биология</t>
  </si>
  <si>
    <t>Обществознание</t>
  </si>
  <si>
    <t>Материаловеденье</t>
  </si>
  <si>
    <t>Техническая графика</t>
  </si>
  <si>
    <t>Допуски и технические измерения</t>
  </si>
  <si>
    <t>Основы слесарного дела</t>
  </si>
  <si>
    <t>Финансовая граммотность</t>
  </si>
  <si>
    <t>Слесарная обработка деталей, изготовление, сборка и ремонт приспособлений , режущего и измерительного инструмента</t>
  </si>
  <si>
    <t>Технология слесарной обработки деталей, изготовления, сборки и ремоонта приспособлений, режущего и измерительного инструмента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</si>
  <si>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</si>
  <si>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Технология 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</si>
  <si>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Техничское обслуживаниеи ремонт узлов и механизмов оборудования агрегатов машин</t>
  </si>
  <si>
    <t>Технология ремонта и технического обслуживания механизмов, агрегатов и машин</t>
  </si>
  <si>
    <t>-/8/0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</si>
</sst>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&quot; семестр&quot;"/>
    <numFmt numFmtId="180" formatCode="0&quot; недель&quot;"/>
    <numFmt numFmtId="181" formatCode="0&quot; гр&quot;"/>
  </numFmts>
  <fonts count="8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20"/>
      <name val="Times New Roman"/>
      <family val="1"/>
    </font>
    <font>
      <b/>
      <sz val="2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 Cyr"/>
      <family val="2"/>
    </font>
    <font>
      <sz val="11.5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8"/>
      <name val="Arial"/>
      <family val="2"/>
    </font>
    <font>
      <sz val="24"/>
      <name val="Arial Cyr"/>
      <family val="2"/>
    </font>
    <font>
      <sz val="8"/>
      <name val="Times New Roman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Arial Cyr"/>
      <family val="2"/>
    </font>
    <font>
      <sz val="8"/>
      <color indexed="8"/>
      <name val="Tahoma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0"/>
      <color indexed="12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60"/>
      <name val="Times New Roman"/>
      <family val="1"/>
    </font>
    <font>
      <sz val="12"/>
      <color indexed="60"/>
      <name val="Arial"/>
      <family val="2"/>
    </font>
    <font>
      <sz val="12"/>
      <color indexed="8"/>
      <name val="Times New Roman"/>
      <family val="1"/>
    </font>
    <font>
      <sz val="10"/>
      <color indexed="60"/>
      <name val="Arial Cyr"/>
      <family val="2"/>
    </font>
    <font>
      <sz val="11"/>
      <color indexed="60"/>
      <name val="Arial"/>
      <family val="2"/>
    </font>
    <font>
      <sz val="12"/>
      <color indexed="60"/>
      <name val="Arial Cyr"/>
      <family val="2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C00000"/>
      <name val="Times New Roman"/>
      <family val="1"/>
    </font>
    <font>
      <sz val="12"/>
      <color rgb="FFC00000"/>
      <name val="Arial"/>
      <family val="2"/>
    </font>
    <font>
      <sz val="12"/>
      <color rgb="FF000000"/>
      <name val="Times New Roman"/>
      <family val="1"/>
    </font>
    <font>
      <sz val="10"/>
      <color rgb="FFC00000"/>
      <name val="Arial Cyr"/>
      <family val="2"/>
    </font>
    <font>
      <sz val="11"/>
      <color rgb="FFC00000"/>
      <name val="Arial"/>
      <family val="2"/>
    </font>
    <font>
      <sz val="12"/>
      <color rgb="FFC00000"/>
      <name val="Arial Cyr"/>
      <family val="2"/>
    </font>
    <font>
      <b/>
      <sz val="12"/>
      <color rgb="FFFF0000"/>
      <name val="Times New Roman"/>
      <family val="1"/>
    </font>
    <font>
      <b/>
      <sz val="12"/>
      <color rgb="FFC00000"/>
      <name val="Arial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66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24" borderId="0" xfId="0" applyFill="1" applyAlignment="1">
      <alignment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24" borderId="0" xfId="0" applyFont="1" applyFill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7" borderId="13" xfId="0" applyFont="1" applyFill="1" applyBorder="1" applyAlignment="1">
      <alignment vertical="top"/>
    </xf>
    <xf numFmtId="0" fontId="25" fillId="7" borderId="14" xfId="0" applyFont="1" applyFill="1" applyBorder="1" applyAlignment="1">
      <alignment vertical="top"/>
    </xf>
    <xf numFmtId="0" fontId="25" fillId="7" borderId="15" xfId="0" applyFont="1" applyFill="1" applyBorder="1" applyAlignment="1">
      <alignment vertical="top"/>
    </xf>
    <xf numFmtId="0" fontId="35" fillId="7" borderId="13" xfId="0" applyFont="1" applyFill="1" applyBorder="1" applyAlignment="1">
      <alignment horizontal="center" vertical="top"/>
    </xf>
    <xf numFmtId="0" fontId="35" fillId="7" borderId="14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/>
    </xf>
    <xf numFmtId="1" fontId="36" fillId="0" borderId="16" xfId="0" applyNumberFormat="1" applyFont="1" applyFill="1" applyBorder="1" applyAlignment="1">
      <alignment horizontal="center" vertical="top"/>
    </xf>
    <xf numFmtId="1" fontId="36" fillId="0" borderId="17" xfId="0" applyNumberFormat="1" applyFont="1" applyFill="1" applyBorder="1" applyAlignment="1">
      <alignment horizontal="center" vertical="top"/>
    </xf>
    <xf numFmtId="1" fontId="36" fillId="0" borderId="18" xfId="0" applyNumberFormat="1" applyFont="1" applyFill="1" applyBorder="1" applyAlignment="1">
      <alignment horizontal="center" vertical="top"/>
    </xf>
    <xf numFmtId="0" fontId="36" fillId="0" borderId="16" xfId="0" applyFont="1" applyFill="1" applyBorder="1" applyAlignment="1">
      <alignment horizontal="center" vertical="top"/>
    </xf>
    <xf numFmtId="0" fontId="36" fillId="0" borderId="17" xfId="0" applyFont="1" applyFill="1" applyBorder="1" applyAlignment="1">
      <alignment horizontal="center" vertical="top"/>
    </xf>
    <xf numFmtId="1" fontId="36" fillId="0" borderId="19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" fontId="36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" fontId="29" fillId="24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2" fillId="0" borderId="21" xfId="0" applyNumberFormat="1" applyFont="1" applyBorder="1" applyAlignment="1">
      <alignment horizontal="center"/>
    </xf>
    <xf numFmtId="49" fontId="32" fillId="0" borderId="21" xfId="0" applyNumberFormat="1" applyFont="1" applyFill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1" fontId="25" fillId="25" borderId="26" xfId="0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" fontId="25" fillId="26" borderId="20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1" fontId="25" fillId="26" borderId="28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top"/>
    </xf>
    <xf numFmtId="0" fontId="29" fillId="0" borderId="0" xfId="0" applyFont="1" applyBorder="1" applyAlignment="1">
      <alignment vertical="center" wrapText="1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vertical="top"/>
    </xf>
    <xf numFmtId="1" fontId="36" fillId="0" borderId="32" xfId="0" applyNumberFormat="1" applyFont="1" applyFill="1" applyBorder="1" applyAlignment="1">
      <alignment horizontal="center" vertical="top"/>
    </xf>
    <xf numFmtId="0" fontId="36" fillId="0" borderId="29" xfId="0" applyFont="1" applyFill="1" applyBorder="1" applyAlignment="1">
      <alignment horizontal="center" vertical="center"/>
    </xf>
    <xf numFmtId="1" fontId="36" fillId="0" borderId="29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2" xfId="0" applyFont="1" applyFill="1" applyBorder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 vertical="center" wrapText="1"/>
    </xf>
    <xf numFmtId="1" fontId="25" fillId="26" borderId="34" xfId="0" applyNumberFormat="1" applyFont="1" applyFill="1" applyBorder="1" applyAlignment="1">
      <alignment horizontal="center" vertical="center" wrapText="1"/>
    </xf>
    <xf numFmtId="1" fontId="25" fillId="26" borderId="29" xfId="0" applyNumberFormat="1" applyFont="1" applyFill="1" applyBorder="1" applyAlignment="1">
      <alignment horizontal="center" vertical="center" wrapText="1"/>
    </xf>
    <xf numFmtId="0" fontId="71" fillId="24" borderId="20" xfId="0" applyFont="1" applyFill="1" applyBorder="1" applyAlignment="1">
      <alignment horizontal="center" vertical="center" wrapText="1"/>
    </xf>
    <xf numFmtId="1" fontId="71" fillId="24" borderId="20" xfId="0" applyNumberFormat="1" applyFont="1" applyFill="1" applyBorder="1" applyAlignment="1">
      <alignment horizontal="center" vertical="center"/>
    </xf>
    <xf numFmtId="49" fontId="72" fillId="0" borderId="33" xfId="0" applyNumberFormat="1" applyFont="1" applyFill="1" applyBorder="1" applyAlignment="1">
      <alignment horizontal="center" vertical="center" wrapText="1"/>
    </xf>
    <xf numFmtId="1" fontId="25" fillId="26" borderId="27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0" fontId="28" fillId="0" borderId="0" xfId="54" applyFont="1">
      <alignment/>
      <protection/>
    </xf>
    <xf numFmtId="0" fontId="19" fillId="0" borderId="0" xfId="54" applyFont="1">
      <alignment/>
      <protection/>
    </xf>
    <xf numFmtId="0" fontId="47" fillId="0" borderId="0" xfId="54" applyFont="1">
      <alignment/>
      <protection/>
    </xf>
    <xf numFmtId="0" fontId="52" fillId="0" borderId="0" xfId="0" applyFont="1" applyAlignment="1">
      <alignment/>
    </xf>
    <xf numFmtId="0" fontId="24" fillId="0" borderId="0" xfId="0" applyFont="1" applyAlignment="1">
      <alignment/>
    </xf>
    <xf numFmtId="0" fontId="35" fillId="27" borderId="35" xfId="0" applyFont="1" applyFill="1" applyBorder="1" applyAlignment="1">
      <alignment horizontal="center" vertical="center"/>
    </xf>
    <xf numFmtId="0" fontId="35" fillId="27" borderId="36" xfId="0" applyFont="1" applyFill="1" applyBorder="1" applyAlignment="1">
      <alignment vertical="center" wrapText="1"/>
    </xf>
    <xf numFmtId="0" fontId="25" fillId="7" borderId="37" xfId="0" applyFont="1" applyFill="1" applyBorder="1" applyAlignment="1">
      <alignment vertical="top"/>
    </xf>
    <xf numFmtId="0" fontId="0" fillId="0" borderId="20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35" fillId="28" borderId="35" xfId="0" applyFont="1" applyFill="1" applyBorder="1" applyAlignment="1">
      <alignment horizontal="center" vertical="center"/>
    </xf>
    <xf numFmtId="0" fontId="35" fillId="28" borderId="36" xfId="0" applyFont="1" applyFill="1" applyBorder="1" applyAlignment="1">
      <alignment vertical="center" wrapText="1"/>
    </xf>
    <xf numFmtId="49" fontId="40" fillId="4" borderId="40" xfId="0" applyNumberFormat="1" applyFont="1" applyFill="1" applyBorder="1" applyAlignment="1">
      <alignment horizontal="center" vertical="center" wrapText="1"/>
    </xf>
    <xf numFmtId="0" fontId="40" fillId="29" borderId="41" xfId="0" applyFont="1" applyFill="1" applyBorder="1" applyAlignment="1">
      <alignment horizontal="center" vertical="center" textRotation="90" wrapText="1"/>
    </xf>
    <xf numFmtId="0" fontId="35" fillId="30" borderId="30" xfId="0" applyFont="1" applyFill="1" applyBorder="1" applyAlignment="1">
      <alignment horizontal="center" vertical="center" wrapText="1"/>
    </xf>
    <xf numFmtId="0" fontId="35" fillId="30" borderId="29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/>
    </xf>
    <xf numFmtId="0" fontId="29" fillId="30" borderId="23" xfId="0" applyFont="1" applyFill="1" applyBorder="1" applyAlignment="1">
      <alignment horizontal="center" vertical="center" wrapText="1"/>
    </xf>
    <xf numFmtId="1" fontId="29" fillId="30" borderId="23" xfId="0" applyNumberFormat="1" applyFont="1" applyFill="1" applyBorder="1" applyAlignment="1">
      <alignment horizontal="center" vertical="center"/>
    </xf>
    <xf numFmtId="1" fontId="29" fillId="30" borderId="42" xfId="0" applyNumberFormat="1" applyFont="1" applyFill="1" applyBorder="1" applyAlignment="1">
      <alignment horizontal="center" vertical="center"/>
    </xf>
    <xf numFmtId="1" fontId="26" fillId="30" borderId="20" xfId="0" applyNumberFormat="1" applyFont="1" applyFill="1" applyBorder="1" applyAlignment="1">
      <alignment horizontal="center" vertical="center" wrapText="1"/>
    </xf>
    <xf numFmtId="1" fontId="26" fillId="30" borderId="28" xfId="0" applyNumberFormat="1" applyFont="1" applyFill="1" applyBorder="1" applyAlignment="1">
      <alignment horizontal="center" vertical="center" wrapText="1"/>
    </xf>
    <xf numFmtId="1" fontId="36" fillId="31" borderId="20" xfId="0" applyNumberFormat="1" applyFont="1" applyFill="1" applyBorder="1" applyAlignment="1">
      <alignment horizontal="center" vertical="center"/>
    </xf>
    <xf numFmtId="1" fontId="36" fillId="31" borderId="29" xfId="0" applyNumberFormat="1" applyFont="1" applyFill="1" applyBorder="1" applyAlignment="1">
      <alignment horizontal="center" vertical="center"/>
    </xf>
    <xf numFmtId="1" fontId="36" fillId="31" borderId="28" xfId="0" applyNumberFormat="1" applyFont="1" applyFill="1" applyBorder="1" applyAlignment="1">
      <alignment horizontal="center" vertical="center"/>
    </xf>
    <xf numFmtId="1" fontId="36" fillId="31" borderId="26" xfId="0" applyNumberFormat="1" applyFont="1" applyFill="1" applyBorder="1" applyAlignment="1">
      <alignment horizontal="center" vertical="center"/>
    </xf>
    <xf numFmtId="1" fontId="43" fillId="30" borderId="26" xfId="0" applyNumberFormat="1" applyFont="1" applyFill="1" applyBorder="1" applyAlignment="1">
      <alignment horizontal="center" vertical="center"/>
    </xf>
    <xf numFmtId="1" fontId="43" fillId="30" borderId="43" xfId="0" applyNumberFormat="1" applyFont="1" applyFill="1" applyBorder="1" applyAlignment="1">
      <alignment horizontal="center" vertical="center"/>
    </xf>
    <xf numFmtId="1" fontId="36" fillId="31" borderId="22" xfId="0" applyNumberFormat="1" applyFont="1" applyFill="1" applyBorder="1" applyAlignment="1">
      <alignment horizontal="center" vertical="center"/>
    </xf>
    <xf numFmtId="1" fontId="36" fillId="31" borderId="33" xfId="0" applyNumberFormat="1" applyFont="1" applyFill="1" applyBorder="1" applyAlignment="1">
      <alignment horizontal="center" vertical="center"/>
    </xf>
    <xf numFmtId="1" fontId="36" fillId="31" borderId="43" xfId="0" applyNumberFormat="1" applyFont="1" applyFill="1" applyBorder="1" applyAlignment="1">
      <alignment horizontal="center" vertical="center"/>
    </xf>
    <xf numFmtId="0" fontId="29" fillId="30" borderId="30" xfId="0" applyFont="1" applyFill="1" applyBorder="1" applyAlignment="1">
      <alignment horizontal="center" vertical="center" wrapText="1"/>
    </xf>
    <xf numFmtId="0" fontId="0" fillId="30" borderId="44" xfId="0" applyFont="1" applyFill="1" applyBorder="1" applyAlignment="1">
      <alignment horizontal="center" vertical="center"/>
    </xf>
    <xf numFmtId="1" fontId="29" fillId="24" borderId="20" xfId="0" applyNumberFormat="1" applyFont="1" applyFill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horizontal="center" vertical="top" wrapText="1"/>
    </xf>
    <xf numFmtId="1" fontId="29" fillId="0" borderId="46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vertical="center"/>
    </xf>
    <xf numFmtId="0" fontId="36" fillId="0" borderId="47" xfId="0" applyFont="1" applyFill="1" applyBorder="1" applyAlignment="1">
      <alignment horizontal="center" vertical="center"/>
    </xf>
    <xf numFmtId="0" fontId="29" fillId="30" borderId="23" xfId="0" applyFont="1" applyFill="1" applyBorder="1" applyAlignment="1">
      <alignment horizontal="center" vertical="center"/>
    </xf>
    <xf numFmtId="1" fontId="29" fillId="30" borderId="26" xfId="0" applyNumberFormat="1" applyFont="1" applyFill="1" applyBorder="1" applyAlignment="1">
      <alignment horizontal="center" vertical="center"/>
    </xf>
    <xf numFmtId="0" fontId="29" fillId="30" borderId="20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0" fillId="30" borderId="28" xfId="0" applyFont="1" applyFill="1" applyBorder="1" applyAlignment="1">
      <alignment horizontal="center" vertical="center"/>
    </xf>
    <xf numFmtId="0" fontId="29" fillId="30" borderId="26" xfId="0" applyFont="1" applyFill="1" applyBorder="1" applyAlignment="1">
      <alignment horizontal="center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3" xfId="0" applyFont="1" applyFill="1" applyBorder="1" applyAlignment="1">
      <alignment horizontal="center" vertical="center" wrapText="1"/>
    </xf>
    <xf numFmtId="1" fontId="29" fillId="30" borderId="43" xfId="0" applyNumberFormat="1" applyFont="1" applyFill="1" applyBorder="1" applyAlignment="1">
      <alignment horizontal="center" vertical="center"/>
    </xf>
    <xf numFmtId="0" fontId="35" fillId="7" borderId="37" xfId="0" applyFont="1" applyFill="1" applyBorder="1" applyAlignment="1">
      <alignment horizontal="center" vertical="top"/>
    </xf>
    <xf numFmtId="0" fontId="36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center"/>
    </xf>
    <xf numFmtId="1" fontId="36" fillId="30" borderId="27" xfId="0" applyNumberFormat="1" applyFont="1" applyFill="1" applyBorder="1" applyAlignment="1">
      <alignment horizontal="center" vertical="center"/>
    </xf>
    <xf numFmtId="1" fontId="43" fillId="30" borderId="27" xfId="0" applyNumberFormat="1" applyFont="1" applyFill="1" applyBorder="1" applyAlignment="1">
      <alignment horizontal="center" vertical="center"/>
    </xf>
    <xf numFmtId="1" fontId="43" fillId="30" borderId="34" xfId="0" applyNumberFormat="1" applyFont="1" applyFill="1" applyBorder="1" applyAlignment="1">
      <alignment horizontal="center" vertical="center"/>
    </xf>
    <xf numFmtId="1" fontId="43" fillId="30" borderId="48" xfId="0" applyNumberFormat="1" applyFont="1" applyFill="1" applyBorder="1" applyAlignment="1">
      <alignment horizontal="center" vertical="center"/>
    </xf>
    <xf numFmtId="0" fontId="26" fillId="30" borderId="27" xfId="0" applyFont="1" applyFill="1" applyBorder="1" applyAlignment="1">
      <alignment horizontal="center" vertical="center"/>
    </xf>
    <xf numFmtId="0" fontId="26" fillId="30" borderId="26" xfId="0" applyFont="1" applyFill="1" applyBorder="1" applyAlignment="1">
      <alignment horizontal="center" vertical="center"/>
    </xf>
    <xf numFmtId="0" fontId="26" fillId="30" borderId="34" xfId="0" applyFont="1" applyFill="1" applyBorder="1" applyAlignment="1">
      <alignment horizontal="center" vertical="center"/>
    </xf>
    <xf numFmtId="0" fontId="26" fillId="30" borderId="2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/>
    </xf>
    <xf numFmtId="0" fontId="36" fillId="30" borderId="27" xfId="0" applyFont="1" applyFill="1" applyBorder="1" applyAlignment="1">
      <alignment horizontal="center" vertical="center"/>
    </xf>
    <xf numFmtId="1" fontId="43" fillId="0" borderId="29" xfId="0" applyNumberFormat="1" applyFont="1" applyFill="1" applyBorder="1" applyAlignment="1">
      <alignment horizontal="center" vertical="center"/>
    </xf>
    <xf numFmtId="1" fontId="43" fillId="0" borderId="33" xfId="0" applyNumberFormat="1" applyFont="1" applyFill="1" applyBorder="1" applyAlignment="1">
      <alignment horizontal="center" vertical="center"/>
    </xf>
    <xf numFmtId="1" fontId="43" fillId="30" borderId="20" xfId="0" applyNumberFormat="1" applyFont="1" applyFill="1" applyBorder="1" applyAlignment="1">
      <alignment horizontal="center" vertical="center"/>
    </xf>
    <xf numFmtId="1" fontId="43" fillId="30" borderId="29" xfId="0" applyNumberFormat="1" applyFont="1" applyFill="1" applyBorder="1" applyAlignment="1">
      <alignment horizontal="center" vertical="center"/>
    </xf>
    <xf numFmtId="1" fontId="43" fillId="30" borderId="28" xfId="0" applyNumberFormat="1" applyFont="1" applyFill="1" applyBorder="1" applyAlignment="1">
      <alignment horizontal="center" vertical="center"/>
    </xf>
    <xf numFmtId="0" fontId="26" fillId="30" borderId="20" xfId="0" applyFont="1" applyFill="1" applyBorder="1" applyAlignment="1">
      <alignment horizontal="center" vertical="center"/>
    </xf>
    <xf numFmtId="0" fontId="26" fillId="30" borderId="29" xfId="0" applyFont="1" applyFill="1" applyBorder="1" applyAlignment="1">
      <alignment horizontal="center" vertical="center"/>
    </xf>
    <xf numFmtId="0" fontId="37" fillId="30" borderId="27" xfId="0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3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3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1" fontId="43" fillId="30" borderId="42" xfId="0" applyNumberFormat="1" applyFont="1" applyFill="1" applyBorder="1" applyAlignment="1">
      <alignment horizontal="center" vertical="center"/>
    </xf>
    <xf numFmtId="1" fontId="43" fillId="30" borderId="23" xfId="0" applyNumberFormat="1" applyFont="1" applyFill="1" applyBorder="1" applyAlignment="1">
      <alignment horizontal="center" vertical="center"/>
    </xf>
    <xf numFmtId="1" fontId="43" fillId="30" borderId="30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1" fontId="36" fillId="0" borderId="30" xfId="0" applyNumberFormat="1" applyFont="1" applyFill="1" applyBorder="1" applyAlignment="1">
      <alignment horizontal="center" vertical="center"/>
    </xf>
    <xf numFmtId="0" fontId="26" fillId="30" borderId="42" xfId="0" applyFont="1" applyFill="1" applyBorder="1" applyAlignment="1">
      <alignment horizontal="center" vertical="center"/>
    </xf>
    <xf numFmtId="0" fontId="26" fillId="30" borderId="51" xfId="0" applyFont="1" applyFill="1" applyBorder="1" applyAlignment="1">
      <alignment horizontal="center" vertical="center"/>
    </xf>
    <xf numFmtId="0" fontId="26" fillId="30" borderId="44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4" xfId="0" applyFont="1" applyBorder="1" applyAlignment="1">
      <alignment/>
    </xf>
    <xf numFmtId="0" fontId="20" fillId="0" borderId="55" xfId="0" applyFont="1" applyFill="1" applyBorder="1" applyAlignment="1">
      <alignment horizontal="center"/>
    </xf>
    <xf numFmtId="0" fontId="20" fillId="0" borderId="5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58" xfId="0" applyFont="1" applyBorder="1" applyAlignment="1">
      <alignment horizontal="center"/>
    </xf>
    <xf numFmtId="1" fontId="26" fillId="0" borderId="0" xfId="0" applyNumberFormat="1" applyFont="1" applyFill="1" applyAlignment="1">
      <alignment/>
    </xf>
    <xf numFmtId="0" fontId="35" fillId="0" borderId="59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1" fontId="56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49" fontId="40" fillId="0" borderId="60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top"/>
    </xf>
    <xf numFmtId="0" fontId="40" fillId="0" borderId="52" xfId="0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26" fillId="30" borderId="23" xfId="0" applyNumberFormat="1" applyFont="1" applyFill="1" applyBorder="1" applyAlignment="1">
      <alignment horizontal="center" vertical="center" wrapText="1"/>
    </xf>
    <xf numFmtId="1" fontId="25" fillId="30" borderId="2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57" fillId="0" borderId="0" xfId="0" applyFont="1" applyAlignment="1">
      <alignment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24" borderId="20" xfId="0" applyFont="1" applyFill="1" applyBorder="1" applyAlignment="1">
      <alignment/>
    </xf>
    <xf numFmtId="1" fontId="34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30" borderId="62" xfId="0" applyFont="1" applyFill="1" applyBorder="1" applyAlignment="1">
      <alignment horizontal="center" vertical="center"/>
    </xf>
    <xf numFmtId="0" fontId="29" fillId="30" borderId="64" xfId="0" applyFont="1" applyFill="1" applyBorder="1" applyAlignment="1">
      <alignment horizontal="center" vertical="center"/>
    </xf>
    <xf numFmtId="0" fontId="29" fillId="30" borderId="28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30" borderId="66" xfId="0" applyFont="1" applyFill="1" applyBorder="1" applyAlignment="1">
      <alignment horizontal="center" vertical="center"/>
    </xf>
    <xf numFmtId="0" fontId="29" fillId="30" borderId="68" xfId="0" applyFont="1" applyFill="1" applyBorder="1" applyAlignment="1">
      <alignment horizontal="center" vertical="center"/>
    </xf>
    <xf numFmtId="0" fontId="29" fillId="30" borderId="69" xfId="0" applyFont="1" applyFill="1" applyBorder="1" applyAlignment="1">
      <alignment horizontal="center" vertical="center"/>
    </xf>
    <xf numFmtId="0" fontId="29" fillId="30" borderId="70" xfId="0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left" vertical="center" wrapText="1"/>
    </xf>
    <xf numFmtId="0" fontId="73" fillId="0" borderId="51" xfId="0" applyFont="1" applyBorder="1" applyAlignment="1">
      <alignment vertical="center" wrapText="1"/>
    </xf>
    <xf numFmtId="0" fontId="73" fillId="0" borderId="30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24" borderId="33" xfId="0" applyFont="1" applyFill="1" applyBorder="1" applyAlignment="1">
      <alignment horizontal="left" vertical="top" wrapText="1"/>
    </xf>
    <xf numFmtId="0" fontId="27" fillId="0" borderId="71" xfId="0" applyFont="1" applyBorder="1" applyAlignment="1">
      <alignment horizontal="center" vertical="center" wrapText="1"/>
    </xf>
    <xf numFmtId="1" fontId="29" fillId="24" borderId="27" xfId="0" applyNumberFormat="1" applyFont="1" applyFill="1" applyBorder="1" applyAlignment="1">
      <alignment horizontal="center" vertical="center" wrapText="1"/>
    </xf>
    <xf numFmtId="1" fontId="29" fillId="24" borderId="52" xfId="0" applyNumberFormat="1" applyFont="1" applyFill="1" applyBorder="1" applyAlignment="1">
      <alignment horizontal="center" vertical="center" wrapText="1"/>
    </xf>
    <xf numFmtId="0" fontId="40" fillId="30" borderId="23" xfId="0" applyFont="1" applyFill="1" applyBorder="1" applyAlignment="1">
      <alignment horizontal="center" vertical="center" textRotation="90" wrapText="1"/>
    </xf>
    <xf numFmtId="0" fontId="29" fillId="30" borderId="72" xfId="0" applyFont="1" applyFill="1" applyBorder="1" applyAlignment="1">
      <alignment horizontal="center" vertical="center" textRotation="90" wrapText="1"/>
    </xf>
    <xf numFmtId="0" fontId="20" fillId="30" borderId="58" xfId="0" applyFont="1" applyFill="1" applyBorder="1" applyAlignment="1">
      <alignment horizontal="center"/>
    </xf>
    <xf numFmtId="1" fontId="29" fillId="30" borderId="20" xfId="0" applyNumberFormat="1" applyFont="1" applyFill="1" applyBorder="1" applyAlignment="1">
      <alignment horizontal="center" vertical="center"/>
    </xf>
    <xf numFmtId="0" fontId="40" fillId="32" borderId="73" xfId="0" applyFont="1" applyFill="1" applyBorder="1" applyAlignment="1">
      <alignment horizontal="center" vertical="center" textRotation="90" wrapText="1"/>
    </xf>
    <xf numFmtId="0" fontId="29" fillId="33" borderId="72" xfId="0" applyFont="1" applyFill="1" applyBorder="1" applyAlignment="1">
      <alignment horizontal="center" vertical="center" textRotation="90" wrapText="1"/>
    </xf>
    <xf numFmtId="0" fontId="29" fillId="33" borderId="74" xfId="0" applyFont="1" applyFill="1" applyBorder="1" applyAlignment="1">
      <alignment horizontal="center" vertical="center" textRotation="90" wrapText="1"/>
    </xf>
    <xf numFmtId="0" fontId="32" fillId="0" borderId="2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71" fillId="24" borderId="29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" fontId="29" fillId="30" borderId="22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 wrapText="1"/>
    </xf>
    <xf numFmtId="1" fontId="29" fillId="24" borderId="23" xfId="0" applyNumberFormat="1" applyFont="1" applyFill="1" applyBorder="1" applyAlignment="1">
      <alignment horizontal="center" vertical="center" wrapText="1"/>
    </xf>
    <xf numFmtId="1" fontId="29" fillId="24" borderId="23" xfId="0" applyNumberFormat="1" applyFont="1" applyFill="1" applyBorder="1" applyAlignment="1">
      <alignment horizontal="center" vertical="center"/>
    </xf>
    <xf numFmtId="1" fontId="26" fillId="30" borderId="42" xfId="0" applyNumberFormat="1" applyFont="1" applyFill="1" applyBorder="1" applyAlignment="1">
      <alignment horizontal="center" vertical="center" wrapText="1"/>
    </xf>
    <xf numFmtId="1" fontId="26" fillId="30" borderId="23" xfId="0" applyNumberFormat="1" applyFont="1" applyFill="1" applyBorder="1" applyAlignment="1">
      <alignment horizontal="center" vertical="center" wrapText="1"/>
    </xf>
    <xf numFmtId="1" fontId="26" fillId="30" borderId="30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top" wrapText="1"/>
    </xf>
    <xf numFmtId="0" fontId="33" fillId="4" borderId="20" xfId="0" applyFont="1" applyFill="1" applyBorder="1" applyAlignment="1">
      <alignment horizontal="left" vertical="top" wrapText="1"/>
    </xf>
    <xf numFmtId="1" fontId="25" fillId="34" borderId="20" xfId="0" applyNumberFormat="1" applyFont="1" applyFill="1" applyBorder="1" applyAlignment="1">
      <alignment horizontal="center" vertical="top" wrapText="1"/>
    </xf>
    <xf numFmtId="1" fontId="75" fillId="31" borderId="22" xfId="0" applyNumberFormat="1" applyFont="1" applyFill="1" applyBorder="1" applyAlignment="1">
      <alignment horizontal="center" vertical="center"/>
    </xf>
    <xf numFmtId="1" fontId="75" fillId="31" borderId="33" xfId="0" applyNumberFormat="1" applyFont="1" applyFill="1" applyBorder="1" applyAlignment="1">
      <alignment horizontal="center" vertical="center"/>
    </xf>
    <xf numFmtId="1" fontId="75" fillId="31" borderId="75" xfId="0" applyNumberFormat="1" applyFont="1" applyFill="1" applyBorder="1" applyAlignment="1">
      <alignment horizontal="center" vertical="center"/>
    </xf>
    <xf numFmtId="1" fontId="75" fillId="31" borderId="43" xfId="0" applyNumberFormat="1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1" fontId="40" fillId="26" borderId="20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9" fillId="0" borderId="76" xfId="0" applyFont="1" applyFill="1" applyBorder="1" applyAlignment="1">
      <alignment horizontal="center" vertical="top"/>
    </xf>
    <xf numFmtId="1" fontId="43" fillId="30" borderId="22" xfId="0" applyNumberFormat="1" applyFont="1" applyFill="1" applyBorder="1" applyAlignment="1">
      <alignment horizontal="center" vertical="center"/>
    </xf>
    <xf numFmtId="1" fontId="43" fillId="30" borderId="33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26" fillId="30" borderId="75" xfId="0" applyFont="1" applyFill="1" applyBorder="1" applyAlignment="1">
      <alignment horizontal="center" vertical="center"/>
    </xf>
    <xf numFmtId="1" fontId="29" fillId="0" borderId="30" xfId="0" applyNumberFormat="1" applyFont="1" applyFill="1" applyBorder="1" applyAlignment="1">
      <alignment horizontal="left" vertical="top" wrapText="1"/>
    </xf>
    <xf numFmtId="1" fontId="40" fillId="26" borderId="20" xfId="0" applyNumberFormat="1" applyFont="1" applyFill="1" applyBorder="1" applyAlignment="1">
      <alignment horizontal="left" vertical="top" wrapText="1"/>
    </xf>
    <xf numFmtId="0" fontId="29" fillId="0" borderId="77" xfId="0" applyFont="1" applyFill="1" applyBorder="1" applyAlignment="1">
      <alignment horizontal="center" vertical="center"/>
    </xf>
    <xf numFmtId="0" fontId="26" fillId="30" borderId="43" xfId="0" applyFont="1" applyFill="1" applyBorder="1" applyAlignment="1">
      <alignment horizontal="center" vertical="center"/>
    </xf>
    <xf numFmtId="0" fontId="26" fillId="30" borderId="22" xfId="0" applyFont="1" applyFill="1" applyBorder="1" applyAlignment="1">
      <alignment horizontal="center" vertical="center"/>
    </xf>
    <xf numFmtId="0" fontId="26" fillId="30" borderId="33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26" fillId="30" borderId="48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top"/>
    </xf>
    <xf numFmtId="0" fontId="29" fillId="0" borderId="33" xfId="0" applyFont="1" applyFill="1" applyBorder="1" applyAlignment="1">
      <alignment horizontal="left" vertical="top" wrapText="1"/>
    </xf>
    <xf numFmtId="0" fontId="37" fillId="3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5" fillId="22" borderId="20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left" vertical="center"/>
    </xf>
    <xf numFmtId="1" fontId="25" fillId="25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/>
    </xf>
    <xf numFmtId="1" fontId="25" fillId="34" borderId="29" xfId="0" applyNumberFormat="1" applyFont="1" applyFill="1" applyBorder="1" applyAlignment="1">
      <alignment horizontal="center" vertical="top" wrapText="1"/>
    </xf>
    <xf numFmtId="1" fontId="26" fillId="37" borderId="51" xfId="0" applyNumberFormat="1" applyFont="1" applyFill="1" applyBorder="1" applyAlignment="1">
      <alignment horizontal="center" vertical="center" wrapText="1"/>
    </xf>
    <xf numFmtId="1" fontId="36" fillId="31" borderId="34" xfId="0" applyNumberFormat="1" applyFont="1" applyFill="1" applyBorder="1" applyAlignment="1">
      <alignment horizontal="center" vertical="center"/>
    </xf>
    <xf numFmtId="1" fontId="36" fillId="31" borderId="48" xfId="0" applyNumberFormat="1" applyFont="1" applyFill="1" applyBorder="1" applyAlignment="1">
      <alignment horizontal="center" vertical="center"/>
    </xf>
    <xf numFmtId="1" fontId="75" fillId="31" borderId="48" xfId="0" applyNumberFormat="1" applyFont="1" applyFill="1" applyBorder="1" applyAlignment="1">
      <alignment horizontal="center" vertical="center"/>
    </xf>
    <xf numFmtId="1" fontId="26" fillId="30" borderId="30" xfId="0" applyNumberFormat="1" applyFont="1" applyFill="1" applyBorder="1" applyAlignment="1">
      <alignment horizontal="center" vertical="center" wrapText="1"/>
    </xf>
    <xf numFmtId="1" fontId="43" fillId="30" borderId="51" xfId="0" applyNumberFormat="1" applyFont="1" applyFill="1" applyBorder="1" applyAlignment="1">
      <alignment horizontal="center" vertical="center"/>
    </xf>
    <xf numFmtId="0" fontId="37" fillId="30" borderId="48" xfId="0" applyFont="1" applyFill="1" applyBorder="1" applyAlignment="1">
      <alignment horizontal="center" vertical="center"/>
    </xf>
    <xf numFmtId="1" fontId="75" fillId="31" borderId="20" xfId="0" applyNumberFormat="1" applyFont="1" applyFill="1" applyBorder="1" applyAlignment="1">
      <alignment horizontal="center" vertical="center"/>
    </xf>
    <xf numFmtId="1" fontId="29" fillId="24" borderId="22" xfId="0" applyNumberFormat="1" applyFont="1" applyFill="1" applyBorder="1" applyAlignment="1">
      <alignment horizontal="center" vertical="center" wrapText="1"/>
    </xf>
    <xf numFmtId="1" fontId="29" fillId="24" borderId="22" xfId="0" applyNumberFormat="1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left" vertical="center" wrapText="1"/>
    </xf>
    <xf numFmtId="1" fontId="29" fillId="24" borderId="76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25" fillId="24" borderId="0" xfId="0" applyFont="1" applyFill="1" applyBorder="1" applyAlignment="1">
      <alignment horizontal="center" vertical="center" textRotation="90"/>
    </xf>
    <xf numFmtId="2" fontId="35" fillId="24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1" fontId="25" fillId="34" borderId="27" xfId="0" applyNumberFormat="1" applyFont="1" applyFill="1" applyBorder="1" applyAlignment="1">
      <alignment horizontal="center" vertical="top" wrapText="1"/>
    </xf>
    <xf numFmtId="1" fontId="25" fillId="34" borderId="28" xfId="0" applyNumberFormat="1" applyFont="1" applyFill="1" applyBorder="1" applyAlignment="1">
      <alignment horizontal="center" vertical="top" wrapText="1"/>
    </xf>
    <xf numFmtId="1" fontId="26" fillId="0" borderId="46" xfId="0" applyNumberFormat="1" applyFont="1" applyFill="1" applyBorder="1" applyAlignment="1">
      <alignment horizontal="center" vertical="center" wrapText="1"/>
    </xf>
    <xf numFmtId="1" fontId="36" fillId="0" borderId="46" xfId="0" applyNumberFormat="1" applyFont="1" applyFill="1" applyBorder="1" applyAlignment="1">
      <alignment horizontal="center" vertical="center"/>
    </xf>
    <xf numFmtId="1" fontId="26" fillId="30" borderId="20" xfId="0" applyNumberFormat="1" applyFont="1" applyFill="1" applyBorder="1" applyAlignment="1">
      <alignment horizontal="center" vertical="center" wrapText="1"/>
    </xf>
    <xf numFmtId="1" fontId="25" fillId="30" borderId="20" xfId="0" applyNumberFormat="1" applyFont="1" applyFill="1" applyBorder="1" applyAlignment="1">
      <alignment horizontal="center" vertical="center" wrapText="1"/>
    </xf>
    <xf numFmtId="0" fontId="40" fillId="29" borderId="80" xfId="0" applyFont="1" applyFill="1" applyBorder="1" applyAlignment="1">
      <alignment horizontal="center" vertical="center" textRotation="90" wrapText="1"/>
    </xf>
    <xf numFmtId="0" fontId="27" fillId="0" borderId="81" xfId="0" applyFont="1" applyBorder="1" applyAlignment="1">
      <alignment horizontal="center" vertical="center" wrapText="1"/>
    </xf>
    <xf numFmtId="1" fontId="25" fillId="34" borderId="34" xfId="0" applyNumberFormat="1" applyFont="1" applyFill="1" applyBorder="1" applyAlignment="1">
      <alignment horizontal="center" vertical="top" wrapText="1"/>
    </xf>
    <xf numFmtId="1" fontId="26" fillId="30" borderId="51" xfId="0" applyNumberFormat="1" applyFont="1" applyFill="1" applyBorder="1" applyAlignment="1">
      <alignment horizontal="center" vertical="center" wrapText="1"/>
    </xf>
    <xf numFmtId="1" fontId="25" fillId="30" borderId="51" xfId="0" applyNumberFormat="1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/>
    </xf>
    <xf numFmtId="1" fontId="36" fillId="30" borderId="20" xfId="0" applyNumberFormat="1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1" fontId="72" fillId="30" borderId="20" xfId="0" applyNumberFormat="1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1" fontId="26" fillId="30" borderId="27" xfId="0" applyNumberFormat="1" applyFont="1" applyFill="1" applyBorder="1" applyAlignment="1">
      <alignment horizontal="center" vertical="center" wrapText="1"/>
    </xf>
    <xf numFmtId="1" fontId="72" fillId="30" borderId="27" xfId="0" applyNumberFormat="1" applyFont="1" applyFill="1" applyBorder="1" applyAlignment="1">
      <alignment horizontal="center" vertical="center"/>
    </xf>
    <xf numFmtId="1" fontId="75" fillId="31" borderId="28" xfId="0" applyNumberFormat="1" applyFont="1" applyFill="1" applyBorder="1" applyAlignment="1">
      <alignment horizontal="center" vertical="center"/>
    </xf>
    <xf numFmtId="1" fontId="26" fillId="30" borderId="27" xfId="0" applyNumberFormat="1" applyFont="1" applyFill="1" applyBorder="1" applyAlignment="1">
      <alignment horizontal="center" vertical="center" wrapText="1"/>
    </xf>
    <xf numFmtId="1" fontId="26" fillId="30" borderId="28" xfId="0" applyNumberFormat="1" applyFont="1" applyFill="1" applyBorder="1" applyAlignment="1">
      <alignment horizontal="center" vertical="center" wrapText="1"/>
    </xf>
    <xf numFmtId="1" fontId="25" fillId="30" borderId="27" xfId="0" applyNumberFormat="1" applyFont="1" applyFill="1" applyBorder="1" applyAlignment="1">
      <alignment horizontal="center" vertical="center" wrapText="1"/>
    </xf>
    <xf numFmtId="1" fontId="25" fillId="30" borderId="28" xfId="0" applyNumberFormat="1" applyFont="1" applyFill="1" applyBorder="1" applyAlignment="1">
      <alignment horizontal="center" vertical="center" wrapText="1"/>
    </xf>
    <xf numFmtId="0" fontId="40" fillId="29" borderId="52" xfId="0" applyFont="1" applyFill="1" applyBorder="1" applyAlignment="1">
      <alignment horizontal="center" vertical="center" textRotation="90" wrapText="1"/>
    </xf>
    <xf numFmtId="0" fontId="40" fillId="32" borderId="23" xfId="0" applyFont="1" applyFill="1" applyBorder="1" applyAlignment="1">
      <alignment horizontal="center" vertical="center" textRotation="90" wrapText="1"/>
    </xf>
    <xf numFmtId="0" fontId="29" fillId="30" borderId="23" xfId="0" applyFont="1" applyFill="1" applyBorder="1" applyAlignment="1">
      <alignment horizontal="center" vertical="center" textRotation="90" wrapText="1"/>
    </xf>
    <xf numFmtId="0" fontId="29" fillId="33" borderId="23" xfId="0" applyFont="1" applyFill="1" applyBorder="1" applyAlignment="1">
      <alignment horizontal="center" vertical="center" textRotation="90" wrapText="1"/>
    </xf>
    <xf numFmtId="0" fontId="29" fillId="33" borderId="44" xfId="0" applyFont="1" applyFill="1" applyBorder="1" applyAlignment="1">
      <alignment horizontal="center" vertical="center" textRotation="90" wrapText="1"/>
    </xf>
    <xf numFmtId="0" fontId="40" fillId="0" borderId="3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 vertical="center" wrapText="1"/>
    </xf>
    <xf numFmtId="0" fontId="40" fillId="0" borderId="59" xfId="0" applyFont="1" applyBorder="1" applyAlignment="1">
      <alignment horizontal="center" vertical="top"/>
    </xf>
    <xf numFmtId="0" fontId="40" fillId="0" borderId="59" xfId="0" applyFont="1" applyBorder="1" applyAlignment="1">
      <alignment horizontal="center" vertical="center"/>
    </xf>
    <xf numFmtId="1" fontId="40" fillId="37" borderId="23" xfId="0" applyNumberFormat="1" applyFont="1" applyFill="1" applyBorder="1" applyAlignment="1">
      <alignment horizontal="center" vertical="center"/>
    </xf>
    <xf numFmtId="1" fontId="40" fillId="28" borderId="82" xfId="0" applyNumberFormat="1" applyFont="1" applyFill="1" applyBorder="1" applyAlignment="1">
      <alignment horizontal="center" vertical="center" wrapText="1"/>
    </xf>
    <xf numFmtId="1" fontId="40" fillId="28" borderId="58" xfId="0" applyNumberFormat="1" applyFont="1" applyFill="1" applyBorder="1" applyAlignment="1">
      <alignment horizontal="center" vertical="center" wrapText="1"/>
    </xf>
    <xf numFmtId="1" fontId="40" fillId="28" borderId="36" xfId="0" applyNumberFormat="1" applyFont="1" applyFill="1" applyBorder="1" applyAlignment="1">
      <alignment horizontal="center" vertical="center" wrapText="1"/>
    </xf>
    <xf numFmtId="1" fontId="40" fillId="27" borderId="83" xfId="0" applyNumberFormat="1" applyFont="1" applyFill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horizontal="center" vertical="center" wrapText="1"/>
    </xf>
    <xf numFmtId="49" fontId="29" fillId="0" borderId="84" xfId="0" applyNumberFormat="1" applyFont="1" applyFill="1" applyBorder="1" applyAlignment="1">
      <alignment horizontal="center" vertical="center" wrapText="1"/>
    </xf>
    <xf numFmtId="49" fontId="29" fillId="0" borderId="85" xfId="0" applyNumberFormat="1" applyFont="1" applyFill="1" applyBorder="1" applyAlignment="1">
      <alignment horizontal="center" vertical="center" wrapText="1"/>
    </xf>
    <xf numFmtId="49" fontId="29" fillId="0" borderId="86" xfId="0" applyNumberFormat="1" applyFont="1" applyFill="1" applyBorder="1" applyAlignment="1">
      <alignment horizontal="center" vertical="center" wrapText="1"/>
    </xf>
    <xf numFmtId="1" fontId="42" fillId="4" borderId="20" xfId="0" applyNumberFormat="1" applyFont="1" applyFill="1" applyBorder="1" applyAlignment="1">
      <alignment horizontal="center" vertical="top" wrapText="1"/>
    </xf>
    <xf numFmtId="1" fontId="42" fillId="34" borderId="20" xfId="0" applyNumberFormat="1" applyFont="1" applyFill="1" applyBorder="1" applyAlignment="1">
      <alignment horizontal="center" vertical="top" wrapText="1"/>
    </xf>
    <xf numFmtId="1" fontId="42" fillId="34" borderId="29" xfId="0" applyNumberFormat="1" applyFont="1" applyFill="1" applyBorder="1" applyAlignment="1">
      <alignment horizontal="center" vertical="top" wrapText="1"/>
    </xf>
    <xf numFmtId="1" fontId="32" fillId="0" borderId="42" xfId="0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>
      <alignment horizontal="center" vertical="center" wrapText="1"/>
    </xf>
    <xf numFmtId="1" fontId="32" fillId="0" borderId="87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1" fontId="32" fillId="0" borderId="88" xfId="0" applyNumberFormat="1" applyFont="1" applyFill="1" applyBorder="1" applyAlignment="1">
      <alignment horizontal="center" vertical="center" wrapText="1"/>
    </xf>
    <xf numFmtId="16" fontId="43" fillId="0" borderId="26" xfId="0" applyNumberFormat="1" applyFont="1" applyFill="1" applyBorder="1" applyAlignment="1">
      <alignment horizontal="center" vertical="center" wrapText="1"/>
    </xf>
    <xf numFmtId="16" fontId="72" fillId="0" borderId="43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16" fontId="43" fillId="0" borderId="43" xfId="0" applyNumberFormat="1" applyFont="1" applyFill="1" applyBorder="1" applyAlignment="1">
      <alignment horizontal="center" vertical="center" wrapText="1"/>
    </xf>
    <xf numFmtId="16" fontId="43" fillId="0" borderId="26" xfId="0" applyNumberFormat="1" applyFont="1" applyFill="1" applyBorder="1" applyAlignment="1">
      <alignment horizontal="center" vertical="center"/>
    </xf>
    <xf numFmtId="1" fontId="42" fillId="36" borderId="20" xfId="0" applyNumberFormat="1" applyFont="1" applyFill="1" applyBorder="1" applyAlignment="1">
      <alignment horizontal="center" vertical="top"/>
    </xf>
    <xf numFmtId="1" fontId="42" fillId="25" borderId="20" xfId="0" applyNumberFormat="1" applyFont="1" applyFill="1" applyBorder="1" applyAlignment="1">
      <alignment horizontal="center" vertical="center"/>
    </xf>
    <xf numFmtId="49" fontId="29" fillId="26" borderId="20" xfId="0" applyNumberFormat="1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/>
    </xf>
    <xf numFmtId="1" fontId="42" fillId="26" borderId="20" xfId="0" applyNumberFormat="1" applyFont="1" applyFill="1" applyBorder="1" applyAlignment="1">
      <alignment horizontal="center" vertical="center" wrapText="1"/>
    </xf>
    <xf numFmtId="1" fontId="42" fillId="26" borderId="29" xfId="0" applyNumberFormat="1" applyFont="1" applyFill="1" applyBorder="1" applyAlignment="1">
      <alignment horizontal="center" vertical="center" wrapText="1"/>
    </xf>
    <xf numFmtId="49" fontId="29" fillId="0" borderId="89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" fontId="32" fillId="26" borderId="89" xfId="0" applyNumberFormat="1" applyFont="1" applyFill="1" applyBorder="1" applyAlignment="1">
      <alignment horizontal="center" vertical="center" wrapText="1"/>
    </xf>
    <xf numFmtId="1" fontId="42" fillId="0" borderId="51" xfId="0" applyNumberFormat="1" applyFont="1" applyFill="1" applyBorder="1" applyAlignment="1">
      <alignment horizontal="center" vertical="center" wrapText="1"/>
    </xf>
    <xf numFmtId="1" fontId="42" fillId="0" borderId="52" xfId="0" applyNumberFormat="1" applyFont="1" applyFill="1" applyBorder="1" applyAlignment="1">
      <alignment horizontal="center" vertical="center" wrapText="1"/>
    </xf>
    <xf numFmtId="1" fontId="42" fillId="0" borderId="23" xfId="0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>
      <alignment horizontal="center" vertical="center" wrapText="1"/>
    </xf>
    <xf numFmtId="1" fontId="32" fillId="0" borderId="30" xfId="0" applyNumberFormat="1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1" fontId="32" fillId="0" borderId="51" xfId="0" applyNumberFormat="1" applyFont="1" applyFill="1" applyBorder="1" applyAlignment="1">
      <alignment horizontal="center" vertical="center"/>
    </xf>
    <xf numFmtId="1" fontId="32" fillId="24" borderId="52" xfId="0" applyNumberFormat="1" applyFont="1" applyFill="1" applyBorder="1" applyAlignment="1">
      <alignment horizontal="center" vertical="center" wrapText="1"/>
    </xf>
    <xf numFmtId="1" fontId="32" fillId="24" borderId="42" xfId="0" applyNumberFormat="1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" fontId="32" fillId="26" borderId="86" xfId="0" applyNumberFormat="1" applyFont="1" applyFill="1" applyBorder="1" applyAlignment="1">
      <alignment horizontal="center" vertical="center" wrapText="1"/>
    </xf>
    <xf numFmtId="1" fontId="32" fillId="0" borderId="48" xfId="0" applyNumberFormat="1" applyFont="1" applyFill="1" applyBorder="1" applyAlignment="1">
      <alignment horizontal="center" vertical="center"/>
    </xf>
    <xf numFmtId="1" fontId="32" fillId="24" borderId="27" xfId="0" applyNumberFormat="1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1" fontId="32" fillId="26" borderId="88" xfId="0" applyNumberFormat="1" applyFont="1" applyFill="1" applyBorder="1" applyAlignment="1">
      <alignment horizontal="center" vertical="center" wrapText="1"/>
    </xf>
    <xf numFmtId="1" fontId="42" fillId="0" borderId="48" xfId="0" applyNumberFormat="1" applyFont="1" applyFill="1" applyBorder="1" applyAlignment="1">
      <alignment horizontal="center" vertical="center" wrapText="1"/>
    </xf>
    <xf numFmtId="1" fontId="32" fillId="24" borderId="76" xfId="0" applyNumberFormat="1" applyFont="1" applyFill="1" applyBorder="1" applyAlignment="1">
      <alignment horizontal="center" vertical="center" wrapText="1"/>
    </xf>
    <xf numFmtId="1" fontId="32" fillId="24" borderId="90" xfId="0" applyNumberFormat="1" applyFont="1" applyFill="1" applyBorder="1" applyAlignment="1">
      <alignment horizontal="center" vertical="center" wrapText="1"/>
    </xf>
    <xf numFmtId="1" fontId="32" fillId="24" borderId="22" xfId="0" applyNumberFormat="1" applyFont="1" applyFill="1" applyBorder="1" applyAlignment="1">
      <alignment horizontal="center" vertical="center" wrapText="1"/>
    </xf>
    <xf numFmtId="1" fontId="32" fillId="24" borderId="33" xfId="0" applyNumberFormat="1" applyFont="1" applyFill="1" applyBorder="1" applyAlignment="1">
      <alignment horizontal="center" vertical="center" wrapText="1"/>
    </xf>
    <xf numFmtId="1" fontId="42" fillId="26" borderId="87" xfId="0" applyNumberFormat="1" applyFont="1" applyFill="1" applyBorder="1" applyAlignment="1">
      <alignment horizontal="center" vertical="center" wrapText="1"/>
    </xf>
    <xf numFmtId="1" fontId="32" fillId="0" borderId="51" xfId="0" applyNumberFormat="1" applyFont="1" applyFill="1" applyBorder="1" applyAlignment="1">
      <alignment horizontal="center" vertical="center"/>
    </xf>
    <xf numFmtId="1" fontId="32" fillId="0" borderId="52" xfId="0" applyNumberFormat="1" applyFont="1" applyFill="1" applyBorder="1" applyAlignment="1">
      <alignment horizontal="center" vertical="center" wrapText="1"/>
    </xf>
    <xf numFmtId="1" fontId="42" fillId="26" borderId="88" xfId="0" applyNumberFormat="1" applyFont="1" applyFill="1" applyBorder="1" applyAlignment="1">
      <alignment horizontal="center" vertical="center" wrapText="1"/>
    </xf>
    <xf numFmtId="1" fontId="32" fillId="0" borderId="34" xfId="0" applyNumberFormat="1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1" fontId="32" fillId="26" borderId="20" xfId="0" applyNumberFormat="1" applyFont="1" applyFill="1" applyBorder="1" applyAlignment="1">
      <alignment horizontal="center" vertical="center" wrapText="1"/>
    </xf>
    <xf numFmtId="1" fontId="32" fillId="0" borderId="89" xfId="0" applyNumberFormat="1" applyFont="1" applyFill="1" applyBorder="1" applyAlignment="1">
      <alignment horizontal="center" vertical="center" wrapText="1"/>
    </xf>
    <xf numFmtId="1" fontId="32" fillId="0" borderId="86" xfId="0" applyNumberFormat="1" applyFont="1" applyFill="1" applyBorder="1" applyAlignment="1">
      <alignment horizontal="center" vertical="center" wrapText="1"/>
    </xf>
    <xf numFmtId="1" fontId="32" fillId="24" borderId="27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1" fontId="32" fillId="0" borderId="88" xfId="0" applyNumberFormat="1" applyFont="1" applyFill="1" applyBorder="1" applyAlignment="1">
      <alignment horizontal="center" vertical="center" wrapText="1"/>
    </xf>
    <xf numFmtId="1" fontId="32" fillId="24" borderId="76" xfId="0" applyNumberFormat="1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top"/>
    </xf>
    <xf numFmtId="1" fontId="32" fillId="4" borderId="20" xfId="0" applyNumberFormat="1" applyFont="1" applyFill="1" applyBorder="1" applyAlignment="1">
      <alignment horizontal="center" vertical="top"/>
    </xf>
    <xf numFmtId="1" fontId="42" fillId="34" borderId="20" xfId="0" applyNumberFormat="1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top"/>
    </xf>
    <xf numFmtId="1" fontId="36" fillId="0" borderId="33" xfId="0" applyNumberFormat="1" applyFont="1" applyFill="1" applyBorder="1" applyAlignment="1">
      <alignment horizontal="center" vertical="top"/>
    </xf>
    <xf numFmtId="0" fontId="29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" fontId="40" fillId="26" borderId="8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49" fontId="35" fillId="22" borderId="40" xfId="0" applyNumberFormat="1" applyFont="1" applyFill="1" applyBorder="1" applyAlignment="1">
      <alignment horizontal="center" vertical="center" wrapText="1"/>
    </xf>
    <xf numFmtId="0" fontId="35" fillId="22" borderId="92" xfId="0" applyFont="1" applyFill="1" applyBorder="1" applyAlignment="1">
      <alignment horizontal="center" vertical="center" wrapText="1"/>
    </xf>
    <xf numFmtId="0" fontId="35" fillId="22" borderId="93" xfId="0" applyFont="1" applyFill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6" fillId="0" borderId="95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left" vertical="center"/>
    </xf>
    <xf numFmtId="0" fontId="36" fillId="0" borderId="97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1" fontId="29" fillId="0" borderId="42" xfId="0" applyNumberFormat="1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center" vertical="center" wrapText="1"/>
    </xf>
    <xf numFmtId="1" fontId="29" fillId="0" borderId="98" xfId="0" applyNumberFormat="1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1" fontId="58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6" fillId="0" borderId="84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vertical="center"/>
    </xf>
    <xf numFmtId="49" fontId="34" fillId="0" borderId="84" xfId="0" applyNumberFormat="1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49" fontId="34" fillId="0" borderId="85" xfId="0" applyNumberFormat="1" applyFont="1" applyFill="1" applyBorder="1" applyAlignment="1">
      <alignment horizontal="center" vertical="center" wrapText="1"/>
    </xf>
    <xf numFmtId="49" fontId="34" fillId="0" borderId="86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horizontal="center"/>
    </xf>
    <xf numFmtId="0" fontId="29" fillId="0" borderId="99" xfId="0" applyFont="1" applyFill="1" applyBorder="1" applyAlignment="1">
      <alignment horizontal="center"/>
    </xf>
    <xf numFmtId="1" fontId="29" fillId="0" borderId="43" xfId="0" applyNumberFormat="1" applyFont="1" applyFill="1" applyBorder="1" applyAlignment="1">
      <alignment horizontal="center" vertical="center" wrapText="1"/>
    </xf>
    <xf numFmtId="1" fontId="29" fillId="0" borderId="33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24" borderId="75" xfId="0" applyFont="1" applyFill="1" applyBorder="1" applyAlignment="1">
      <alignment horizontal="center" vertical="center" wrapText="1"/>
    </xf>
    <xf numFmtId="0" fontId="29" fillId="30" borderId="22" xfId="0" applyFont="1" applyFill="1" applyBorder="1" applyAlignment="1">
      <alignment horizontal="center" vertical="center"/>
    </xf>
    <xf numFmtId="0" fontId="0" fillId="30" borderId="75" xfId="0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 wrapText="1"/>
    </xf>
    <xf numFmtId="1" fontId="34" fillId="38" borderId="20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1" fontId="34" fillId="0" borderId="29" xfId="0" applyNumberFormat="1" applyFont="1" applyFill="1" applyBorder="1" applyAlignment="1">
      <alignment horizontal="center" vertical="center" wrapText="1"/>
    </xf>
    <xf numFmtId="1" fontId="34" fillId="0" borderId="27" xfId="0" applyNumberFormat="1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1" fontId="71" fillId="0" borderId="29" xfId="0" applyNumberFormat="1" applyFont="1" applyFill="1" applyBorder="1" applyAlignment="1">
      <alignment horizontal="center"/>
    </xf>
    <xf numFmtId="0" fontId="34" fillId="0" borderId="79" xfId="0" applyFont="1" applyFill="1" applyBorder="1" applyAlignment="1">
      <alignment vertical="center"/>
    </xf>
    <xf numFmtId="0" fontId="28" fillId="0" borderId="77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left" vertical="center"/>
    </xf>
    <xf numFmtId="49" fontId="29" fillId="0" borderId="100" xfId="0" applyNumberFormat="1" applyFont="1" applyFill="1" applyBorder="1" applyAlignment="1">
      <alignment horizontal="center" vertical="top" wrapText="1"/>
    </xf>
    <xf numFmtId="0" fontId="29" fillId="0" borderId="101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 vertical="center"/>
    </xf>
    <xf numFmtId="1" fontId="29" fillId="0" borderId="101" xfId="0" applyNumberFormat="1" applyFont="1" applyFill="1" applyBorder="1" applyAlignment="1">
      <alignment horizontal="center" vertical="center" wrapText="1"/>
    </xf>
    <xf numFmtId="0" fontId="29" fillId="24" borderId="66" xfId="0" applyFont="1" applyFill="1" applyBorder="1" applyAlignment="1">
      <alignment horizontal="center" vertical="center" wrapText="1"/>
    </xf>
    <xf numFmtId="0" fontId="29" fillId="24" borderId="68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wrapText="1"/>
    </xf>
    <xf numFmtId="0" fontId="40" fillId="39" borderId="102" xfId="0" applyFont="1" applyFill="1" applyBorder="1" applyAlignment="1">
      <alignment horizontal="center" vertical="center" wrapText="1"/>
    </xf>
    <xf numFmtId="0" fontId="40" fillId="39" borderId="103" xfId="0" applyFont="1" applyFill="1" applyBorder="1" applyAlignment="1">
      <alignment horizontal="left" vertical="center" wrapText="1"/>
    </xf>
    <xf numFmtId="49" fontId="29" fillId="39" borderId="71" xfId="0" applyNumberFormat="1" applyFont="1" applyFill="1" applyBorder="1" applyAlignment="1">
      <alignment horizontal="center" vertical="top" wrapText="1"/>
    </xf>
    <xf numFmtId="0" fontId="29" fillId="39" borderId="92" xfId="0" applyFont="1" applyFill="1" applyBorder="1" applyAlignment="1">
      <alignment horizontal="center" vertical="center"/>
    </xf>
    <xf numFmtId="0" fontId="29" fillId="39" borderId="93" xfId="0" applyFont="1" applyFill="1" applyBorder="1" applyAlignment="1">
      <alignment horizontal="center"/>
    </xf>
    <xf numFmtId="0" fontId="29" fillId="39" borderId="94" xfId="0" applyFont="1" applyFill="1" applyBorder="1" applyAlignment="1">
      <alignment horizontal="center"/>
    </xf>
    <xf numFmtId="1" fontId="29" fillId="39" borderId="71" xfId="0" applyNumberFormat="1" applyFont="1" applyFill="1" applyBorder="1" applyAlignment="1">
      <alignment horizontal="center" vertical="center" wrapText="1"/>
    </xf>
    <xf numFmtId="1" fontId="29" fillId="39" borderId="49" xfId="0" applyNumberFormat="1" applyFont="1" applyFill="1" applyBorder="1" applyAlignment="1">
      <alignment horizontal="center"/>
    </xf>
    <xf numFmtId="0" fontId="29" fillId="39" borderId="104" xfId="0" applyFont="1" applyFill="1" applyBorder="1" applyAlignment="1">
      <alignment horizontal="center" vertical="center" wrapText="1"/>
    </xf>
    <xf numFmtId="0" fontId="29" fillId="39" borderId="92" xfId="0" applyFont="1" applyFill="1" applyBorder="1" applyAlignment="1">
      <alignment horizontal="center" vertical="center" wrapText="1"/>
    </xf>
    <xf numFmtId="0" fontId="29" fillId="39" borderId="49" xfId="0" applyFont="1" applyFill="1" applyBorder="1" applyAlignment="1">
      <alignment horizontal="center" vertical="center" wrapText="1"/>
    </xf>
    <xf numFmtId="0" fontId="29" fillId="39" borderId="27" xfId="0" applyFont="1" applyFill="1" applyBorder="1" applyAlignment="1">
      <alignment horizontal="center"/>
    </xf>
    <xf numFmtId="0" fontId="29" fillId="39" borderId="20" xfId="0" applyFont="1" applyFill="1" applyBorder="1" applyAlignment="1">
      <alignment horizontal="center"/>
    </xf>
    <xf numFmtId="0" fontId="29" fillId="39" borderId="20" xfId="0" applyFont="1" applyFill="1" applyBorder="1" applyAlignment="1">
      <alignment horizontal="center" vertical="center" wrapText="1"/>
    </xf>
    <xf numFmtId="1" fontId="29" fillId="39" borderId="28" xfId="0" applyNumberFormat="1" applyFont="1" applyFill="1" applyBorder="1" applyAlignment="1">
      <alignment horizontal="center"/>
    </xf>
    <xf numFmtId="0" fontId="29" fillId="39" borderId="93" xfId="0" applyFont="1" applyFill="1" applyBorder="1" applyAlignment="1">
      <alignment horizontal="center" vertical="center" wrapText="1"/>
    </xf>
    <xf numFmtId="0" fontId="40" fillId="39" borderId="93" xfId="0" applyFont="1" applyFill="1" applyBorder="1" applyAlignment="1">
      <alignment horizontal="center" vertical="center" wrapText="1"/>
    </xf>
    <xf numFmtId="0" fontId="35" fillId="39" borderId="93" xfId="0" applyFont="1" applyFill="1" applyBorder="1" applyAlignment="1">
      <alignment horizontal="center" vertical="center" wrapText="1"/>
    </xf>
    <xf numFmtId="0" fontId="0" fillId="39" borderId="94" xfId="0" applyFont="1" applyFill="1" applyBorder="1" applyAlignment="1">
      <alignment horizontal="center" vertical="center"/>
    </xf>
    <xf numFmtId="0" fontId="35" fillId="39" borderId="49" xfId="0" applyFont="1" applyFill="1" applyBorder="1" applyAlignment="1">
      <alignment horizontal="center" vertical="center" wrapText="1"/>
    </xf>
    <xf numFmtId="1" fontId="26" fillId="30" borderId="51" xfId="0" applyNumberFormat="1" applyFont="1" applyFill="1" applyBorder="1" applyAlignment="1">
      <alignment horizontal="center" vertical="center" wrapText="1"/>
    </xf>
    <xf numFmtId="1" fontId="43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" fontId="36" fillId="0" borderId="99" xfId="0" applyNumberFormat="1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40" fillId="37" borderId="83" xfId="0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43" fillId="0" borderId="27" xfId="0" applyNumberFormat="1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1" fontId="26" fillId="0" borderId="52" xfId="0" applyNumberFormat="1" applyFont="1" applyFill="1" applyBorder="1" applyAlignment="1">
      <alignment horizontal="center" vertical="center" wrapText="1"/>
    </xf>
    <xf numFmtId="1" fontId="26" fillId="0" borderId="42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36" fillId="0" borderId="26" xfId="0" applyNumberFormat="1" applyFont="1" applyFill="1" applyBorder="1" applyAlignment="1">
      <alignment horizontal="center" vertical="center"/>
    </xf>
    <xf numFmtId="1" fontId="43" fillId="0" borderId="26" xfId="0" applyNumberFormat="1" applyFont="1" applyFill="1" applyBorder="1" applyAlignment="1">
      <alignment horizontal="center" vertical="center"/>
    </xf>
    <xf numFmtId="1" fontId="43" fillId="0" borderId="76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>
      <alignment horizontal="center" vertical="center"/>
    </xf>
    <xf numFmtId="1" fontId="43" fillId="0" borderId="22" xfId="0" applyNumberFormat="1" applyFont="1" applyFill="1" applyBorder="1" applyAlignment="1">
      <alignment horizontal="center" vertical="center"/>
    </xf>
    <xf numFmtId="1" fontId="43" fillId="0" borderId="105" xfId="0" applyNumberFormat="1" applyFont="1" applyFill="1" applyBorder="1" applyAlignment="1">
      <alignment horizontal="center" vertical="center"/>
    </xf>
    <xf numFmtId="1" fontId="43" fillId="0" borderId="90" xfId="0" applyNumberFormat="1" applyFont="1" applyFill="1" applyBorder="1" applyAlignment="1">
      <alignment horizontal="center" vertical="center"/>
    </xf>
    <xf numFmtId="1" fontId="43" fillId="0" borderId="106" xfId="0" applyNumberFormat="1" applyFont="1" applyFill="1" applyBorder="1" applyAlignment="1">
      <alignment horizontal="center" vertical="center"/>
    </xf>
    <xf numFmtId="1" fontId="43" fillId="0" borderId="9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51" fillId="0" borderId="0" xfId="54" applyFont="1" applyAlignment="1">
      <alignment horizontal="center" vertical="center" wrapText="1"/>
      <protection/>
    </xf>
    <xf numFmtId="0" fontId="51" fillId="0" borderId="0" xfId="54" applyFont="1" applyAlignment="1">
      <alignment horizontal="center" vertical="center"/>
      <protection/>
    </xf>
    <xf numFmtId="0" fontId="20" fillId="0" borderId="0" xfId="0" applyFont="1" applyBorder="1" applyAlignment="1">
      <alignment horizontal="left"/>
    </xf>
    <xf numFmtId="0" fontId="20" fillId="0" borderId="107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38" fillId="0" borderId="101" xfId="0" applyFont="1" applyBorder="1" applyAlignment="1">
      <alignment/>
    </xf>
    <xf numFmtId="0" fontId="38" fillId="0" borderId="110" xfId="0" applyFont="1" applyBorder="1" applyAlignment="1">
      <alignment/>
    </xf>
    <xf numFmtId="0" fontId="38" fillId="0" borderId="111" xfId="0" applyFont="1" applyBorder="1" applyAlignment="1">
      <alignment/>
    </xf>
    <xf numFmtId="2" fontId="35" fillId="24" borderId="70" xfId="0" applyNumberFormat="1" applyFont="1" applyFill="1" applyBorder="1" applyAlignment="1">
      <alignment horizontal="left" vertical="center" wrapText="1"/>
    </xf>
    <xf numFmtId="2" fontId="35" fillId="24" borderId="65" xfId="0" applyNumberFormat="1" applyFont="1" applyFill="1" applyBorder="1" applyAlignment="1">
      <alignment horizontal="left" vertical="center" wrapText="1"/>
    </xf>
    <xf numFmtId="2" fontId="35" fillId="24" borderId="66" xfId="0" applyNumberFormat="1" applyFont="1" applyFill="1" applyBorder="1" applyAlignment="1">
      <alignment horizontal="left" vertical="center" wrapText="1"/>
    </xf>
    <xf numFmtId="2" fontId="35" fillId="24" borderId="67" xfId="0" applyNumberFormat="1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40" fillId="37" borderId="112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/>
    </xf>
    <xf numFmtId="0" fontId="0" fillId="0" borderId="113" xfId="0" applyFont="1" applyBorder="1" applyAlignment="1">
      <alignment/>
    </xf>
    <xf numFmtId="0" fontId="40" fillId="4" borderId="30" xfId="0" applyFont="1" applyFill="1" applyBorder="1" applyAlignment="1">
      <alignment horizontal="center" vertical="top"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25" fillId="24" borderId="10" xfId="0" applyFont="1" applyFill="1" applyBorder="1" applyAlignment="1">
      <alignment horizontal="center" vertical="center" textRotation="90"/>
    </xf>
    <xf numFmtId="0" fontId="25" fillId="24" borderId="11" xfId="0" applyFont="1" applyFill="1" applyBorder="1" applyAlignment="1">
      <alignment horizontal="center" vertical="center" textRotation="90"/>
    </xf>
    <xf numFmtId="0" fontId="25" fillId="24" borderId="101" xfId="0" applyFont="1" applyFill="1" applyBorder="1" applyAlignment="1">
      <alignment horizontal="center" vertical="center" textRotation="90"/>
    </xf>
    <xf numFmtId="2" fontId="35" fillId="24" borderId="102" xfId="0" applyNumberFormat="1" applyFont="1" applyFill="1" applyBorder="1" applyAlignment="1">
      <alignment horizontal="left" vertical="center"/>
    </xf>
    <xf numFmtId="2" fontId="35" fillId="24" borderId="113" xfId="0" applyNumberFormat="1" applyFont="1" applyFill="1" applyBorder="1" applyAlignment="1">
      <alignment horizontal="left" vertical="center"/>
    </xf>
    <xf numFmtId="2" fontId="35" fillId="24" borderId="83" xfId="0" applyNumberFormat="1" applyFont="1" applyFill="1" applyBorder="1" applyAlignment="1">
      <alignment horizontal="left" vertical="center"/>
    </xf>
    <xf numFmtId="2" fontId="35" fillId="24" borderId="103" xfId="0" applyNumberFormat="1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2" fontId="35" fillId="24" borderId="52" xfId="0" applyNumberFormat="1" applyFont="1" applyFill="1" applyBorder="1" applyAlignment="1">
      <alignment horizontal="left" vertical="center"/>
    </xf>
    <xf numFmtId="2" fontId="35" fillId="24" borderId="42" xfId="0" applyNumberFormat="1" applyFont="1" applyFill="1" applyBorder="1" applyAlignment="1">
      <alignment horizontal="left" vertical="center"/>
    </xf>
    <xf numFmtId="2" fontId="35" fillId="24" borderId="23" xfId="0" applyNumberFormat="1" applyFont="1" applyFill="1" applyBorder="1" applyAlignment="1">
      <alignment horizontal="left" vertical="center"/>
    </xf>
    <xf numFmtId="2" fontId="35" fillId="24" borderId="30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2" fontId="35" fillId="24" borderId="27" xfId="0" applyNumberFormat="1" applyFont="1" applyFill="1" applyBorder="1" applyAlignment="1">
      <alignment horizontal="left" vertical="center" wrapText="1"/>
    </xf>
    <xf numFmtId="2" fontId="35" fillId="24" borderId="26" xfId="0" applyNumberFormat="1" applyFont="1" applyFill="1" applyBorder="1" applyAlignment="1">
      <alignment horizontal="left" vertical="center" wrapText="1"/>
    </xf>
    <xf numFmtId="2" fontId="35" fillId="24" borderId="20" xfId="0" applyNumberFormat="1" applyFont="1" applyFill="1" applyBorder="1" applyAlignment="1">
      <alignment horizontal="left" vertical="center" wrapText="1"/>
    </xf>
    <xf numFmtId="2" fontId="35" fillId="24" borderId="29" xfId="0" applyNumberFormat="1" applyFont="1" applyFill="1" applyBorder="1" applyAlignment="1">
      <alignment horizontal="left" vertical="center" wrapText="1"/>
    </xf>
    <xf numFmtId="2" fontId="35" fillId="24" borderId="76" xfId="0" applyNumberFormat="1" applyFont="1" applyFill="1" applyBorder="1" applyAlignment="1">
      <alignment horizontal="left" vertical="center" wrapText="1"/>
    </xf>
    <xf numFmtId="2" fontId="35" fillId="24" borderId="43" xfId="0" applyNumberFormat="1" applyFont="1" applyFill="1" applyBorder="1" applyAlignment="1">
      <alignment horizontal="left" vertical="center" wrapText="1"/>
    </xf>
    <xf numFmtId="2" fontId="35" fillId="24" borderId="22" xfId="0" applyNumberFormat="1" applyFont="1" applyFill="1" applyBorder="1" applyAlignment="1">
      <alignment horizontal="left" vertical="center" wrapText="1"/>
    </xf>
    <xf numFmtId="2" fontId="35" fillId="24" borderId="33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0" fillId="0" borderId="49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81" xfId="0" applyFont="1" applyBorder="1" applyAlignment="1">
      <alignment wrapText="1"/>
    </xf>
    <xf numFmtId="49" fontId="29" fillId="0" borderId="88" xfId="0" applyNumberFormat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0" borderId="87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2" fillId="0" borderId="106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horizontal="center" vertical="center" wrapText="1"/>
    </xf>
    <xf numFmtId="0" fontId="32" fillId="0" borderId="100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39" borderId="112" xfId="0" applyFont="1" applyFill="1" applyBorder="1" applyAlignment="1">
      <alignment horizontal="left" vertical="center" wrapText="1"/>
    </xf>
    <xf numFmtId="0" fontId="35" fillId="39" borderId="59" xfId="0" applyFont="1" applyFill="1" applyBorder="1" applyAlignment="1">
      <alignment horizontal="left" vertical="center" wrapText="1"/>
    </xf>
    <xf numFmtId="0" fontId="35" fillId="39" borderId="11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top" wrapText="1"/>
    </xf>
    <xf numFmtId="0" fontId="32" fillId="0" borderId="59" xfId="0" applyFont="1" applyBorder="1" applyAlignment="1">
      <alignment horizontal="center" vertical="top" wrapText="1"/>
    </xf>
    <xf numFmtId="0" fontId="32" fillId="0" borderId="114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40" fillId="40" borderId="94" xfId="0" applyFont="1" applyFill="1" applyBorder="1" applyAlignment="1">
      <alignment horizontal="center" vertical="center" textRotation="90" wrapText="1"/>
    </xf>
    <xf numFmtId="0" fontId="40" fillId="40" borderId="91" xfId="0" applyFont="1" applyFill="1" applyBorder="1" applyAlignment="1">
      <alignment horizontal="center" vertical="center" textRotation="90" wrapText="1"/>
    </xf>
    <xf numFmtId="0" fontId="40" fillId="40" borderId="73" xfId="0" applyFont="1" applyFill="1" applyBorder="1" applyAlignment="1">
      <alignment horizontal="center" vertical="center" textRotation="90" wrapText="1"/>
    </xf>
    <xf numFmtId="0" fontId="32" fillId="0" borderId="112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 textRotation="90" wrapText="1"/>
    </xf>
    <xf numFmtId="0" fontId="40" fillId="24" borderId="70" xfId="0" applyFont="1" applyFill="1" applyBorder="1" applyAlignment="1">
      <alignment horizontal="center" vertical="center" textRotation="90" wrapText="1"/>
    </xf>
    <xf numFmtId="0" fontId="48" fillId="24" borderId="29" xfId="0" applyFont="1" applyFill="1" applyBorder="1" applyAlignment="1">
      <alignment horizontal="center" vertical="center" wrapText="1"/>
    </xf>
    <xf numFmtId="0" fontId="48" fillId="24" borderId="34" xfId="0" applyFont="1" applyFill="1" applyBorder="1" applyAlignment="1">
      <alignment horizontal="center" vertical="center" wrapText="1"/>
    </xf>
    <xf numFmtId="0" fontId="48" fillId="24" borderId="26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textRotation="90" wrapText="1"/>
    </xf>
    <xf numFmtId="0" fontId="29" fillId="24" borderId="72" xfId="0" applyFont="1" applyFill="1" applyBorder="1" applyAlignment="1">
      <alignment horizontal="center" vertical="center" textRotation="90" wrapText="1"/>
    </xf>
    <xf numFmtId="0" fontId="29" fillId="0" borderId="116" xfId="0" applyFont="1" applyBorder="1" applyAlignment="1">
      <alignment horizontal="center" textRotation="90"/>
    </xf>
    <xf numFmtId="0" fontId="29" fillId="0" borderId="117" xfId="0" applyFont="1" applyBorder="1" applyAlignment="1">
      <alignment horizontal="center" textRotation="90"/>
    </xf>
    <xf numFmtId="0" fontId="29" fillId="0" borderId="118" xfId="0" applyFont="1" applyBorder="1" applyAlignment="1">
      <alignment horizontal="center" textRotation="90"/>
    </xf>
    <xf numFmtId="0" fontId="29" fillId="0" borderId="119" xfId="0" applyFont="1" applyBorder="1" applyAlignment="1">
      <alignment horizontal="center" textRotation="90"/>
    </xf>
    <xf numFmtId="0" fontId="29" fillId="0" borderId="21" xfId="0" applyFont="1" applyBorder="1" applyAlignment="1">
      <alignment horizontal="center" textRotation="90"/>
    </xf>
    <xf numFmtId="0" fontId="29" fillId="0" borderId="120" xfId="0" applyFont="1" applyBorder="1" applyAlignment="1">
      <alignment horizontal="center" textRotation="90"/>
    </xf>
    <xf numFmtId="0" fontId="29" fillId="0" borderId="121" xfId="0" applyFont="1" applyBorder="1" applyAlignment="1">
      <alignment horizontal="center" textRotation="90"/>
    </xf>
    <xf numFmtId="0" fontId="29" fillId="0" borderId="122" xfId="0" applyFont="1" applyBorder="1" applyAlignment="1">
      <alignment horizontal="center" textRotation="90"/>
    </xf>
    <xf numFmtId="0" fontId="29" fillId="0" borderId="123" xfId="0" applyFont="1" applyBorder="1" applyAlignment="1">
      <alignment horizontal="center" textRotation="90"/>
    </xf>
    <xf numFmtId="0" fontId="28" fillId="24" borderId="98" xfId="0" applyFont="1" applyFill="1" applyBorder="1" applyAlignment="1">
      <alignment horizontal="center" vertical="top" wrapText="1"/>
    </xf>
    <xf numFmtId="0" fontId="28" fillId="24" borderId="115" xfId="0" applyFont="1" applyFill="1" applyBorder="1" applyAlignment="1">
      <alignment horizontal="center" vertical="top" wrapText="1"/>
    </xf>
    <xf numFmtId="0" fontId="28" fillId="24" borderId="61" xfId="0" applyFont="1" applyFill="1" applyBorder="1" applyAlignment="1">
      <alignment horizontal="center" vertical="top" wrapText="1"/>
    </xf>
    <xf numFmtId="0" fontId="40" fillId="24" borderId="93" xfId="0" applyFont="1" applyFill="1" applyBorder="1" applyAlignment="1">
      <alignment horizontal="center" vertical="center" textRotation="90" wrapText="1"/>
    </xf>
    <xf numFmtId="0" fontId="40" fillId="24" borderId="106" xfId="0" applyFont="1" applyFill="1" applyBorder="1" applyAlignment="1">
      <alignment horizontal="center" vertical="center" textRotation="90" wrapText="1"/>
    </xf>
    <xf numFmtId="0" fontId="40" fillId="24" borderId="72" xfId="0" applyFont="1" applyFill="1" applyBorder="1" applyAlignment="1">
      <alignment horizontal="center" vertical="center" textRotation="90" wrapText="1"/>
    </xf>
    <xf numFmtId="0" fontId="40" fillId="40" borderId="93" xfId="0" applyFont="1" applyFill="1" applyBorder="1" applyAlignment="1">
      <alignment horizontal="center" vertical="center" textRotation="90" wrapText="1"/>
    </xf>
    <xf numFmtId="0" fontId="40" fillId="40" borderId="106" xfId="0" applyFont="1" applyFill="1" applyBorder="1" applyAlignment="1">
      <alignment horizontal="center" vertical="center" textRotation="90" wrapText="1"/>
    </xf>
    <xf numFmtId="0" fontId="40" fillId="40" borderId="72" xfId="0" applyFont="1" applyFill="1" applyBorder="1" applyAlignment="1">
      <alignment horizontal="center" vertical="center" textRotation="90" wrapText="1"/>
    </xf>
    <xf numFmtId="0" fontId="45" fillId="0" borderId="49" xfId="0" applyFont="1" applyFill="1" applyBorder="1" applyAlignment="1">
      <alignment horizontal="center"/>
    </xf>
    <xf numFmtId="0" fontId="39" fillId="0" borderId="71" xfId="0" applyFont="1" applyBorder="1" applyAlignment="1">
      <alignment horizontal="center" vertical="center" textRotation="90" wrapText="1"/>
    </xf>
    <xf numFmtId="0" fontId="39" fillId="0" borderId="87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49" fontId="29" fillId="0" borderId="71" xfId="0" applyNumberFormat="1" applyFont="1" applyBorder="1" applyAlignment="1">
      <alignment horizontal="center" vertical="top" wrapText="1"/>
    </xf>
    <xf numFmtId="49" fontId="29" fillId="0" borderId="87" xfId="0" applyNumberFormat="1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110" xfId="0" applyFont="1" applyBorder="1" applyAlignment="1">
      <alignment horizontal="center" vertical="top" wrapText="1"/>
    </xf>
    <xf numFmtId="0" fontId="40" fillId="41" borderId="71" xfId="0" applyFont="1" applyFill="1" applyBorder="1" applyAlignment="1">
      <alignment horizontal="center" vertical="center" textRotation="90" wrapText="1"/>
    </xf>
    <xf numFmtId="0" fontId="40" fillId="41" borderId="11" xfId="0" applyFont="1" applyFill="1" applyBorder="1" applyAlignment="1">
      <alignment horizontal="center" vertical="center" textRotation="90" wrapText="1"/>
    </xf>
    <xf numFmtId="0" fontId="40" fillId="0" borderId="112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114" xfId="0" applyFont="1" applyFill="1" applyBorder="1" applyAlignment="1">
      <alignment horizontal="center"/>
    </xf>
    <xf numFmtId="0" fontId="40" fillId="42" borderId="71" xfId="0" applyFont="1" applyFill="1" applyBorder="1" applyAlignment="1">
      <alignment horizontal="center" vertical="center" textRotation="90" wrapText="1"/>
    </xf>
    <xf numFmtId="0" fontId="40" fillId="42" borderId="87" xfId="0" applyFont="1" applyFill="1" applyBorder="1" applyAlignment="1">
      <alignment horizontal="center" vertical="center" textRotation="90" wrapText="1"/>
    </xf>
    <xf numFmtId="0" fontId="40" fillId="42" borderId="100" xfId="0" applyFont="1" applyFill="1" applyBorder="1" applyAlignment="1">
      <alignment horizontal="center" vertical="center" textRotation="90" wrapText="1"/>
    </xf>
    <xf numFmtId="0" fontId="40" fillId="42" borderId="10" xfId="0" applyFont="1" applyFill="1" applyBorder="1" applyAlignment="1">
      <alignment horizontal="center" vertical="top" wrapText="1"/>
    </xf>
    <xf numFmtId="0" fontId="40" fillId="42" borderId="49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wrapText="1"/>
    </xf>
    <xf numFmtId="1" fontId="79" fillId="0" borderId="3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" fontId="36" fillId="0" borderId="76" xfId="0" applyNumberFormat="1" applyFont="1" applyFill="1" applyBorder="1" applyAlignment="1">
      <alignment horizontal="center" vertical="center"/>
    </xf>
    <xf numFmtId="1" fontId="43" fillId="0" borderId="52" xfId="0" applyNumberFormat="1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" fontId="43" fillId="0" borderId="42" xfId="0" applyNumberFormat="1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49" xfId="0" applyFont="1" applyBorder="1" applyAlignment="1">
      <alignment horizontal="center" vertical="top" wrapText="1"/>
    </xf>
    <xf numFmtId="0" fontId="42" fillId="0" borderId="81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476250</xdr:colOff>
      <xdr:row>6</xdr:row>
      <xdr:rowOff>2276475</xdr:rowOff>
    </xdr:from>
    <xdr:to>
      <xdr:col>51</xdr:col>
      <xdr:colOff>9525</xdr:colOff>
      <xdr:row>10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29537025" y="4381500"/>
          <a:ext cx="19050" cy="1133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476250</xdr:colOff>
      <xdr:row>1</xdr:row>
      <xdr:rowOff>0</xdr:rowOff>
    </xdr:from>
    <xdr:to>
      <xdr:col>51</xdr:col>
      <xdr:colOff>19050</xdr:colOff>
      <xdr:row>6</xdr:row>
      <xdr:rowOff>1152525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29537025" y="238125"/>
          <a:ext cx="28575" cy="3019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view="pageBreakPreview" zoomScale="50" zoomScaleNormal="60" zoomScaleSheetLayoutView="50" zoomScalePageLayoutView="0" workbookViewId="0" topLeftCell="A13">
      <selection activeCell="AS50" sqref="AS50:BS50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0" width="2.875" style="1" customWidth="1"/>
    <col min="71" max="71" width="18.625" style="1" customWidth="1"/>
    <col min="72" max="73" width="2.875" style="1" customWidth="1"/>
    <col min="74" max="74" width="4.875" style="1" customWidth="1"/>
    <col min="75" max="75" width="6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spans="4:74" s="95" customFormat="1" ht="53.25" customHeight="1">
      <c r="D1" s="96"/>
      <c r="E1" s="96"/>
      <c r="F1" s="96"/>
      <c r="G1" s="621" t="s">
        <v>119</v>
      </c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97"/>
      <c r="BU1" s="97"/>
      <c r="BV1" s="97"/>
    </row>
    <row r="2" spans="4:74" s="95" customFormat="1" ht="73.5" customHeight="1">
      <c r="D2" s="622" t="s">
        <v>136</v>
      </c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23"/>
      <c r="BD2" s="623"/>
      <c r="BE2" s="623"/>
      <c r="BF2" s="623"/>
      <c r="BG2" s="623"/>
      <c r="BH2" s="623"/>
      <c r="BI2" s="623"/>
      <c r="BJ2" s="623"/>
      <c r="BK2" s="623"/>
      <c r="BL2" s="623"/>
      <c r="BM2" s="623"/>
      <c r="BN2" s="623"/>
      <c r="BO2" s="623"/>
      <c r="BP2" s="623"/>
      <c r="BQ2" s="623"/>
      <c r="BR2" s="623"/>
      <c r="BS2" s="623"/>
      <c r="BT2" s="98"/>
      <c r="BU2" s="98"/>
      <c r="BV2" s="97"/>
    </row>
    <row r="3" spans="37:73" ht="24" customHeight="1"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</row>
    <row r="4" spans="1:73" ht="24" customHeight="1">
      <c r="A4" s="8"/>
      <c r="B4" s="8"/>
      <c r="C4" s="8"/>
      <c r="D4" s="8"/>
      <c r="E4" s="8"/>
      <c r="F4" s="8"/>
      <c r="G4" s="8"/>
      <c r="AK4" s="80"/>
      <c r="AL4" s="80"/>
      <c r="AM4" s="80"/>
      <c r="AN4" s="80"/>
      <c r="AO4" s="80"/>
      <c r="AP4" s="618" t="s">
        <v>3</v>
      </c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  <c r="BB4" s="618"/>
      <c r="BC4" s="618"/>
      <c r="BD4" s="618"/>
      <c r="BE4" s="618"/>
      <c r="BF4" s="618"/>
      <c r="BG4" s="618"/>
      <c r="BH4" s="618"/>
      <c r="BI4" s="618"/>
      <c r="BJ4" s="618"/>
      <c r="BK4" s="618"/>
      <c r="BL4" s="618"/>
      <c r="BM4" s="618"/>
      <c r="BN4" s="618"/>
      <c r="BO4" s="618"/>
      <c r="BP4" s="618"/>
      <c r="BQ4" s="618"/>
      <c r="BR4" s="618"/>
      <c r="BS4" s="618"/>
      <c r="BT4" s="618"/>
      <c r="BU4" s="618"/>
    </row>
    <row r="5" spans="1:73" ht="24" customHeight="1">
      <c r="A5" s="8"/>
      <c r="B5" s="8"/>
      <c r="C5" s="8"/>
      <c r="D5" s="8"/>
      <c r="E5" s="8"/>
      <c r="F5" s="8"/>
      <c r="G5" s="8"/>
      <c r="AK5" s="618" t="s">
        <v>137</v>
      </c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  <c r="BS5" s="618"/>
      <c r="BT5" s="618"/>
      <c r="BU5" s="618"/>
    </row>
    <row r="6" spans="1:73" ht="24" customHeight="1">
      <c r="A6" s="8"/>
      <c r="B6" s="8"/>
      <c r="C6" s="8"/>
      <c r="D6" s="8"/>
      <c r="E6" s="8"/>
      <c r="F6" s="8"/>
      <c r="G6" s="8"/>
      <c r="AK6" s="80"/>
      <c r="AL6" s="80"/>
      <c r="AM6" s="80"/>
      <c r="AN6" s="80"/>
      <c r="AO6" s="80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618"/>
      <c r="BE6" s="618"/>
      <c r="BF6" s="618"/>
      <c r="BG6" s="618"/>
      <c r="BH6" s="618"/>
      <c r="BI6" s="618"/>
      <c r="BJ6" s="618"/>
      <c r="BK6" s="618"/>
      <c r="BL6" s="618"/>
      <c r="BM6" s="618"/>
      <c r="BN6" s="618"/>
      <c r="BO6" s="618"/>
      <c r="BP6" s="618"/>
      <c r="BQ6" s="618"/>
      <c r="BR6" s="618"/>
      <c r="BS6" s="618"/>
      <c r="BT6" s="618"/>
      <c r="BU6" s="618"/>
    </row>
    <row r="7" spans="1:73" ht="24" customHeight="1">
      <c r="A7" s="8"/>
      <c r="B7" s="8"/>
      <c r="C7" s="8"/>
      <c r="D7" s="8"/>
      <c r="E7" s="8"/>
      <c r="F7" s="8"/>
      <c r="G7" s="8"/>
      <c r="AK7" s="80"/>
      <c r="AL7" s="80"/>
      <c r="AM7" s="80"/>
      <c r="AN7" s="80"/>
      <c r="AO7" s="80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</row>
    <row r="8" spans="1:73" ht="24" customHeight="1">
      <c r="A8" s="8"/>
      <c r="B8" s="8"/>
      <c r="C8" s="8"/>
      <c r="D8" s="8"/>
      <c r="E8" s="8"/>
      <c r="F8" s="8"/>
      <c r="G8" s="8"/>
      <c r="AK8" s="80"/>
      <c r="AL8" s="80"/>
      <c r="AM8" s="80"/>
      <c r="AN8" s="80"/>
      <c r="AO8" s="80"/>
      <c r="AP8" s="618" t="s">
        <v>138</v>
      </c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</row>
    <row r="9" spans="1:73" ht="24" customHeight="1">
      <c r="A9" s="8"/>
      <c r="B9" s="8"/>
      <c r="C9" s="8"/>
      <c r="D9" s="8"/>
      <c r="E9" s="8"/>
      <c r="F9" s="8"/>
      <c r="G9" s="8"/>
      <c r="AK9" s="80"/>
      <c r="AL9" s="80"/>
      <c r="AM9" s="80"/>
      <c r="AN9" s="80"/>
      <c r="AO9" s="80"/>
      <c r="AP9" s="615"/>
      <c r="AQ9" s="615"/>
      <c r="AR9" s="615"/>
      <c r="AS9" s="615"/>
      <c r="AT9" s="615"/>
      <c r="AU9" s="615"/>
      <c r="AV9" s="615"/>
      <c r="AW9" s="615"/>
      <c r="AX9" s="615"/>
      <c r="AY9" s="615"/>
      <c r="AZ9" s="615"/>
      <c r="BA9" s="615"/>
      <c r="BB9" s="615"/>
      <c r="BC9" s="615"/>
      <c r="BD9" s="615"/>
      <c r="BE9" s="615"/>
      <c r="BF9" s="615"/>
      <c r="BG9" s="615"/>
      <c r="BH9" s="615"/>
      <c r="BI9" s="615"/>
      <c r="BJ9" s="615"/>
      <c r="BK9" s="615"/>
      <c r="BL9" s="615"/>
      <c r="BM9" s="615"/>
      <c r="BN9" s="615"/>
      <c r="BO9" s="615"/>
      <c r="BP9" s="615"/>
      <c r="BQ9" s="615"/>
      <c r="BR9" s="615"/>
      <c r="BS9" s="615"/>
      <c r="BT9" s="615"/>
      <c r="BU9" s="615"/>
    </row>
    <row r="10" spans="1:73" ht="24" customHeight="1">
      <c r="A10" s="8"/>
      <c r="B10" s="8"/>
      <c r="C10" s="8"/>
      <c r="D10" s="8"/>
      <c r="E10" s="8"/>
      <c r="F10" s="8"/>
      <c r="G10" s="8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82"/>
      <c r="AL10" s="82"/>
      <c r="AM10" s="82"/>
      <c r="AN10" s="82"/>
      <c r="AO10" s="82"/>
      <c r="AP10" s="618" t="s">
        <v>139</v>
      </c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618"/>
      <c r="BU10" s="618"/>
    </row>
    <row r="11" spans="1:60" ht="24" customHeight="1">
      <c r="A11" s="8"/>
      <c r="B11" s="8"/>
      <c r="C11" s="8"/>
      <c r="D11" s="8"/>
      <c r="E11" s="8"/>
      <c r="F11" s="8"/>
      <c r="G11" s="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21.75" customHeight="1">
      <c r="A12" s="8"/>
      <c r="B12" s="8"/>
      <c r="C12" s="8"/>
      <c r="D12" s="8"/>
      <c r="E12" s="8"/>
      <c r="F12" s="8"/>
      <c r="G12" s="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21.75" customHeight="1">
      <c r="A13" s="8"/>
      <c r="B13" s="8"/>
      <c r="C13" s="8"/>
      <c r="D13" s="8"/>
      <c r="E13" s="8"/>
      <c r="F13" s="8"/>
      <c r="G13" s="8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21.75" customHeight="1">
      <c r="A14" s="8"/>
      <c r="B14" s="8"/>
      <c r="C14" s="8"/>
      <c r="D14" s="8"/>
      <c r="E14" s="8"/>
      <c r="F14" s="8"/>
      <c r="G14" s="8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21.75" customHeight="1">
      <c r="A15" s="8"/>
      <c r="B15" s="8"/>
      <c r="C15" s="8"/>
      <c r="D15" s="8"/>
      <c r="E15" s="8"/>
      <c r="F15" s="8"/>
      <c r="G15" s="8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21.75" customHeight="1">
      <c r="A16" s="8"/>
      <c r="B16" s="8"/>
      <c r="C16" s="8"/>
      <c r="D16" s="8"/>
      <c r="E16" s="8"/>
      <c r="F16" s="8"/>
      <c r="G16" s="8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3" ht="21.75" customHeight="1">
      <c r="A22" s="11"/>
      <c r="Z22" s="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19"/>
      <c r="BC22" s="619"/>
      <c r="BD22" s="619"/>
      <c r="BE22" s="619"/>
      <c r="BF22" s="619"/>
      <c r="BG22" s="619"/>
      <c r="BH22" s="619"/>
      <c r="BI22" s="619"/>
      <c r="BJ22" s="619"/>
      <c r="BK22" s="619"/>
    </row>
    <row r="23" spans="1:63" ht="24" customHeight="1">
      <c r="A23" s="11"/>
      <c r="M23" s="80"/>
      <c r="N23" s="80"/>
      <c r="O23" s="80"/>
      <c r="P23" s="80"/>
      <c r="Q23" s="80"/>
      <c r="R23" s="80"/>
      <c r="S23" s="80"/>
      <c r="T23" s="80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0"/>
      <c r="BC23" s="80"/>
      <c r="BD23" s="82"/>
      <c r="BE23" s="80"/>
      <c r="BF23" s="80"/>
      <c r="BG23" s="80"/>
      <c r="BH23" s="80"/>
      <c r="BI23" s="80"/>
      <c r="BJ23" s="80"/>
      <c r="BK23" s="80"/>
    </row>
    <row r="24" spans="1:63" ht="52.5" customHeight="1">
      <c r="A24" s="11"/>
      <c r="M24" s="80"/>
      <c r="N24" s="80"/>
      <c r="O24" s="80"/>
      <c r="P24" s="80"/>
      <c r="Q24" s="620" t="s">
        <v>4</v>
      </c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84"/>
      <c r="BC24" s="84"/>
      <c r="BD24" s="84"/>
      <c r="BE24" s="84"/>
      <c r="BF24" s="84"/>
      <c r="BG24" s="84"/>
      <c r="BH24" s="84"/>
      <c r="BI24" s="84"/>
      <c r="BJ24" s="84"/>
      <c r="BK24" s="84"/>
    </row>
    <row r="25" spans="1:63" ht="33.75" customHeight="1">
      <c r="A25" s="11"/>
      <c r="M25" s="614" t="s">
        <v>53</v>
      </c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614"/>
      <c r="AV25" s="614"/>
      <c r="AW25" s="614"/>
      <c r="AX25" s="614"/>
      <c r="AY25" s="614"/>
      <c r="AZ25" s="614"/>
      <c r="BA25" s="614"/>
      <c r="BB25" s="614"/>
      <c r="BC25" s="614"/>
      <c r="BD25" s="85"/>
      <c r="BE25" s="85"/>
      <c r="BF25" s="85"/>
      <c r="BG25" s="85"/>
      <c r="BH25" s="85"/>
      <c r="BI25" s="85"/>
      <c r="BJ25" s="85"/>
      <c r="BK25" s="85"/>
    </row>
    <row r="26" spans="1:63" ht="24" customHeight="1">
      <c r="A26" s="11"/>
      <c r="L26" s="613" t="s">
        <v>80</v>
      </c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613"/>
      <c r="BH26" s="613"/>
      <c r="BI26" s="85"/>
      <c r="BJ26" s="85"/>
      <c r="BK26" s="85"/>
    </row>
    <row r="27" spans="1:63" ht="24" customHeight="1">
      <c r="A27" s="11"/>
      <c r="M27" s="80"/>
      <c r="N27" s="80"/>
      <c r="O27" s="80"/>
      <c r="P27" s="80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80"/>
      <c r="BC27" s="80"/>
      <c r="BD27" s="82"/>
      <c r="BE27" s="80"/>
      <c r="BF27" s="80"/>
      <c r="BG27" s="80"/>
      <c r="BH27" s="80"/>
      <c r="BI27" s="80"/>
      <c r="BJ27" s="80"/>
      <c r="BK27" s="80"/>
    </row>
    <row r="28" spans="1:63" ht="24" customHeight="1">
      <c r="A28" s="11"/>
      <c r="M28" s="80"/>
      <c r="N28" s="613" t="s">
        <v>54</v>
      </c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80"/>
      <c r="BG28" s="80"/>
      <c r="BH28" s="80"/>
      <c r="BI28" s="80"/>
      <c r="BJ28" s="80"/>
      <c r="BK28" s="80"/>
    </row>
    <row r="29" spans="1:63" ht="24" customHeight="1">
      <c r="A29" s="11"/>
      <c r="J29" s="613" t="s">
        <v>55</v>
      </c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80"/>
      <c r="BJ29" s="80"/>
      <c r="BK29" s="80"/>
    </row>
    <row r="30" spans="1:63" ht="24" customHeight="1">
      <c r="A30" s="11"/>
      <c r="M30" s="80"/>
      <c r="N30" s="80"/>
      <c r="O30" s="80"/>
      <c r="P30" s="80"/>
      <c r="Q30" s="613" t="s">
        <v>140</v>
      </c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80"/>
      <c r="BC30" s="80"/>
      <c r="BD30" s="82"/>
      <c r="BE30" s="80"/>
      <c r="BF30" s="80"/>
      <c r="BG30" s="80"/>
      <c r="BH30" s="80"/>
      <c r="BI30" s="80"/>
      <c r="BJ30" s="80"/>
      <c r="BK30" s="80"/>
    </row>
    <row r="31" spans="1:63" ht="24" customHeight="1">
      <c r="A31" s="11"/>
      <c r="M31" s="80"/>
      <c r="N31" s="80"/>
      <c r="O31" s="80"/>
      <c r="P31" s="80"/>
      <c r="Q31" s="613" t="s">
        <v>2</v>
      </c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80"/>
      <c r="BC31" s="80"/>
      <c r="BD31" s="82"/>
      <c r="BE31" s="80"/>
      <c r="BF31" s="80"/>
      <c r="BG31" s="80"/>
      <c r="BH31" s="80"/>
      <c r="BI31" s="80"/>
      <c r="BJ31" s="80"/>
      <c r="BK31" s="80"/>
    </row>
    <row r="32" spans="1:63" ht="24" customHeight="1">
      <c r="A32" s="11"/>
      <c r="M32" s="80"/>
      <c r="N32" s="80"/>
      <c r="O32" s="80"/>
      <c r="P32" s="80"/>
      <c r="Q32" s="613" t="s">
        <v>81</v>
      </c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80"/>
      <c r="BC32" s="80"/>
      <c r="BD32" s="82"/>
      <c r="BE32" s="80"/>
      <c r="BF32" s="80"/>
      <c r="BG32" s="80"/>
      <c r="BH32" s="80"/>
      <c r="BI32" s="80"/>
      <c r="BJ32" s="80"/>
      <c r="BK32" s="80"/>
    </row>
    <row r="33" spans="1:74" s="100" customFormat="1" ht="33.75" customHeight="1">
      <c r="A33" s="99"/>
      <c r="H33" s="7"/>
      <c r="I33" s="616" t="s">
        <v>141</v>
      </c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16"/>
      <c r="AL33" s="616"/>
      <c r="AM33" s="616"/>
      <c r="AN33" s="616"/>
      <c r="AO33" s="616"/>
      <c r="AP33" s="616"/>
      <c r="AQ33" s="616"/>
      <c r="AR33" s="616"/>
      <c r="AS33" s="616"/>
      <c r="AT33" s="616"/>
      <c r="AU33" s="616"/>
      <c r="AV33" s="616"/>
      <c r="AW33" s="616"/>
      <c r="AX33" s="616"/>
      <c r="AY33" s="616"/>
      <c r="AZ33" s="616"/>
      <c r="BA33" s="616"/>
      <c r="BB33" s="616"/>
      <c r="BC33" s="616"/>
      <c r="BD33" s="616"/>
      <c r="BE33" s="616"/>
      <c r="BF33" s="616"/>
      <c r="BG33" s="616"/>
      <c r="BH33" s="616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63" ht="24" customHeight="1">
      <c r="A34" s="11"/>
      <c r="M34" s="80"/>
      <c r="N34" s="80"/>
      <c r="O34" s="80"/>
      <c r="P34" s="80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0"/>
      <c r="BC34" s="80"/>
      <c r="BD34" s="82"/>
      <c r="BE34" s="80"/>
      <c r="BF34" s="80"/>
      <c r="BG34" s="80"/>
      <c r="BH34" s="80"/>
      <c r="BI34" s="80"/>
      <c r="BJ34" s="80"/>
      <c r="BK34" s="80"/>
    </row>
    <row r="35" spans="1:63" ht="24" customHeight="1">
      <c r="A35" s="11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80"/>
      <c r="BD35" s="82"/>
      <c r="BE35" s="80"/>
      <c r="BF35" s="80"/>
      <c r="BG35" s="80"/>
      <c r="BH35" s="80"/>
      <c r="BI35" s="80"/>
      <c r="BJ35" s="80"/>
      <c r="BK35" s="80"/>
    </row>
    <row r="36" spans="13:63" ht="24" customHeight="1"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615"/>
      <c r="BC36" s="615"/>
      <c r="BD36" s="615"/>
      <c r="BE36" s="615"/>
      <c r="BF36" s="615"/>
      <c r="BG36" s="615"/>
      <c r="BH36" s="615"/>
      <c r="BI36" s="615"/>
      <c r="BJ36" s="615"/>
      <c r="BK36" s="615"/>
    </row>
    <row r="37" spans="1:63" ht="21.75" customHeight="1">
      <c r="A37" s="9"/>
      <c r="B37" s="9"/>
      <c r="C37" s="9"/>
      <c r="D37" s="9"/>
      <c r="E37" s="9"/>
      <c r="F37" s="9"/>
      <c r="G37" s="9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</row>
    <row r="38" spans="1:63" ht="21.75" customHeight="1">
      <c r="A38" s="9"/>
      <c r="B38" s="9"/>
      <c r="C38" s="9"/>
      <c r="D38" s="9"/>
      <c r="E38" s="9"/>
      <c r="F38" s="9"/>
      <c r="G38" s="9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4" customHeight="1">
      <c r="A43" s="9"/>
      <c r="B43" s="9"/>
      <c r="C43" s="9"/>
      <c r="D43" s="9"/>
      <c r="E43" s="9"/>
      <c r="F43" s="9"/>
      <c r="G43" s="9"/>
    </row>
    <row r="44" spans="1:73" ht="37.5" customHeight="1">
      <c r="A44" s="9"/>
      <c r="B44" s="9"/>
      <c r="C44" s="9"/>
      <c r="D44" s="9"/>
      <c r="E44" s="9"/>
      <c r="F44" s="9"/>
      <c r="G44" s="9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</row>
    <row r="45" spans="1:73" ht="126" customHeight="1">
      <c r="A45" s="9"/>
      <c r="B45" s="9"/>
      <c r="C45" s="9"/>
      <c r="D45" s="9"/>
      <c r="E45" s="9"/>
      <c r="F45" s="9"/>
      <c r="G45" s="9"/>
      <c r="AS45" s="752" t="s">
        <v>142</v>
      </c>
      <c r="AT45" s="617"/>
      <c r="AU45" s="617"/>
      <c r="AV45" s="617"/>
      <c r="AW45" s="617"/>
      <c r="AX45" s="617"/>
      <c r="AY45" s="617"/>
      <c r="AZ45" s="617"/>
      <c r="BA45" s="617"/>
      <c r="BB45" s="617"/>
      <c r="BC45" s="617"/>
      <c r="BD45" s="617"/>
      <c r="BE45" s="617"/>
      <c r="BF45" s="617"/>
      <c r="BG45" s="617"/>
      <c r="BH45" s="617"/>
      <c r="BI45" s="617"/>
      <c r="BJ45" s="617"/>
      <c r="BK45" s="617"/>
      <c r="BL45" s="617"/>
      <c r="BM45" s="617"/>
      <c r="BN45" s="617"/>
      <c r="BO45" s="617"/>
      <c r="BP45" s="617"/>
      <c r="BQ45" s="617"/>
      <c r="BR45" s="617"/>
      <c r="BS45" s="617"/>
      <c r="BT45" s="80"/>
      <c r="BU45" s="80"/>
    </row>
    <row r="46" spans="1:73" ht="24" customHeight="1">
      <c r="A46" s="9"/>
      <c r="B46" s="9"/>
      <c r="C46" s="9"/>
      <c r="D46" s="9"/>
      <c r="E46" s="9"/>
      <c r="F46" s="9"/>
      <c r="G46" s="9"/>
      <c r="AS46" s="617" t="s">
        <v>5</v>
      </c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80"/>
      <c r="BU46" s="80"/>
    </row>
    <row r="47" spans="1:73" ht="24" customHeight="1">
      <c r="A47" s="9"/>
      <c r="B47" s="9"/>
      <c r="C47" s="9"/>
      <c r="D47" s="9"/>
      <c r="E47" s="9"/>
      <c r="F47" s="9"/>
      <c r="G47" s="9"/>
      <c r="AS47" s="617" t="s">
        <v>143</v>
      </c>
      <c r="AT47" s="617"/>
      <c r="AU47" s="617"/>
      <c r="AV47" s="617"/>
      <c r="AW47" s="617"/>
      <c r="AX47" s="617"/>
      <c r="AY47" s="617"/>
      <c r="AZ47" s="617"/>
      <c r="BA47" s="617"/>
      <c r="BB47" s="617"/>
      <c r="BC47" s="617"/>
      <c r="BD47" s="617"/>
      <c r="BE47" s="617"/>
      <c r="BF47" s="617"/>
      <c r="BG47" s="617"/>
      <c r="BH47" s="617"/>
      <c r="BI47" s="617"/>
      <c r="BJ47" s="617"/>
      <c r="BK47" s="617"/>
      <c r="BL47" s="617"/>
      <c r="BM47" s="617"/>
      <c r="BN47" s="617"/>
      <c r="BO47" s="617"/>
      <c r="BP47" s="617"/>
      <c r="BQ47" s="617"/>
      <c r="BR47" s="617"/>
      <c r="BS47" s="617"/>
      <c r="BT47" s="80"/>
      <c r="BU47" s="80"/>
    </row>
    <row r="48" spans="1:73" ht="24" customHeight="1">
      <c r="A48" s="9"/>
      <c r="B48" s="9"/>
      <c r="C48" s="9"/>
      <c r="D48" s="9"/>
      <c r="E48" s="9"/>
      <c r="F48" s="9"/>
      <c r="G48" s="9"/>
      <c r="AS48" s="612" t="s">
        <v>134</v>
      </c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2"/>
      <c r="BU48" s="612"/>
    </row>
    <row r="49" spans="1:73" ht="24" customHeight="1">
      <c r="A49" s="9"/>
      <c r="B49" s="9"/>
      <c r="C49" s="9"/>
      <c r="D49" s="9"/>
      <c r="E49" s="9"/>
      <c r="F49" s="9"/>
      <c r="G49" s="9"/>
      <c r="AS49" s="612"/>
      <c r="AT49" s="612"/>
      <c r="AU49" s="612"/>
      <c r="AV49" s="612"/>
      <c r="AW49" s="612"/>
      <c r="AX49" s="612"/>
      <c r="AY49" s="612"/>
      <c r="AZ49" s="612"/>
      <c r="BA49" s="612"/>
      <c r="BB49" s="612"/>
      <c r="BC49" s="612"/>
      <c r="BD49" s="612"/>
      <c r="BE49" s="612"/>
      <c r="BF49" s="612"/>
      <c r="BG49" s="612"/>
      <c r="BH49" s="612"/>
      <c r="BI49" s="612"/>
      <c r="BJ49" s="612"/>
      <c r="BK49" s="612"/>
      <c r="BL49" s="612"/>
      <c r="BM49" s="612"/>
      <c r="BN49" s="612"/>
      <c r="BO49" s="612"/>
      <c r="BP49" s="612"/>
      <c r="BQ49" s="612"/>
      <c r="BR49" s="612"/>
      <c r="BS49" s="612"/>
      <c r="BT49" s="80"/>
      <c r="BU49" s="80"/>
    </row>
    <row r="50" spans="1:73" ht="24" customHeight="1">
      <c r="A50" s="9"/>
      <c r="B50" s="9"/>
      <c r="C50" s="9"/>
      <c r="D50" s="9"/>
      <c r="E50" s="9"/>
      <c r="F50" s="9"/>
      <c r="G50" s="9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2"/>
      <c r="BF50" s="612"/>
      <c r="BG50" s="612"/>
      <c r="BH50" s="612"/>
      <c r="BI50" s="612"/>
      <c r="BJ50" s="612"/>
      <c r="BK50" s="612"/>
      <c r="BL50" s="612"/>
      <c r="BM50" s="612"/>
      <c r="BN50" s="612"/>
      <c r="BO50" s="612"/>
      <c r="BP50" s="612"/>
      <c r="BQ50" s="612"/>
      <c r="BR50" s="612"/>
      <c r="BS50" s="612"/>
      <c r="BT50" s="80"/>
      <c r="BU50" s="80"/>
    </row>
    <row r="51" ht="24" customHeight="1"/>
    <row r="52" ht="24" customHeight="1"/>
  </sheetData>
  <sheetProtection/>
  <mergeCells count="27">
    <mergeCell ref="L26:BH26"/>
    <mergeCell ref="G1:BS1"/>
    <mergeCell ref="D2:BS2"/>
    <mergeCell ref="AP4:BU4"/>
    <mergeCell ref="AK5:BU5"/>
    <mergeCell ref="AP6:BU6"/>
    <mergeCell ref="AP8:BU8"/>
    <mergeCell ref="BB36:BK36"/>
    <mergeCell ref="I33:BH33"/>
    <mergeCell ref="AS45:BS45"/>
    <mergeCell ref="AS46:BS46"/>
    <mergeCell ref="AS47:BS47"/>
    <mergeCell ref="AP9:BU9"/>
    <mergeCell ref="AP10:BU10"/>
    <mergeCell ref="BB22:BK22"/>
    <mergeCell ref="Q24:BA24"/>
    <mergeCell ref="M25:BC25"/>
    <mergeCell ref="AS48:BU48"/>
    <mergeCell ref="AS49:BS49"/>
    <mergeCell ref="Q27:BA27"/>
    <mergeCell ref="N28:BE28"/>
    <mergeCell ref="J29:BH29"/>
    <mergeCell ref="AS50:BS50"/>
    <mergeCell ref="Q30:BA30"/>
    <mergeCell ref="Q31:BA31"/>
    <mergeCell ref="Q32:BA32"/>
    <mergeCell ref="M35:BB35"/>
  </mergeCells>
  <printOptions/>
  <pageMargins left="0.7875" right="0.22013888888888888" top="0.39375" bottom="0.19652777777777777" header="0.5118055555555555" footer="0.5118055555555555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4"/>
  <sheetViews>
    <sheetView tabSelected="1" zoomScale="70" zoomScaleNormal="70" zoomScaleSheetLayoutView="50" zoomScalePageLayoutView="0" workbookViewId="0" topLeftCell="A5">
      <selection activeCell="G23" sqref="G23"/>
    </sheetView>
  </sheetViews>
  <sheetFormatPr defaultColWidth="9.00390625" defaultRowHeight="12.75"/>
  <cols>
    <col min="1" max="2" width="15.75390625" style="1" customWidth="1"/>
    <col min="3" max="3" width="37.625" style="1" customWidth="1"/>
    <col min="4" max="4" width="20.625" style="1" customWidth="1"/>
    <col min="5" max="5" width="32.75390625" style="1" customWidth="1"/>
    <col min="6" max="6" width="31.375" style="1" customWidth="1"/>
    <col min="7" max="7" width="30.25390625" style="1" customWidth="1"/>
    <col min="8" max="8" width="30.875" style="1" customWidth="1"/>
    <col min="9" max="9" width="32.25390625" style="1" customWidth="1"/>
    <col min="10" max="11" width="15.75390625" style="1" customWidth="1"/>
  </cols>
  <sheetData>
    <row r="1" ht="13.5" customHeight="1"/>
    <row r="2" ht="3" customHeight="1"/>
    <row r="3" ht="20.25" customHeight="1" hidden="1"/>
    <row r="4" ht="21.75" customHeight="1" hidden="1"/>
    <row r="5" spans="2:10" ht="27" customHeight="1">
      <c r="B5" s="630" t="s">
        <v>93</v>
      </c>
      <c r="C5" s="630"/>
      <c r="D5" s="630"/>
      <c r="E5" s="630"/>
      <c r="F5" s="630"/>
      <c r="G5" s="630"/>
      <c r="H5" s="630"/>
      <c r="I5" s="630"/>
      <c r="J5" s="630"/>
    </row>
    <row r="6" spans="2:10" ht="39" customHeight="1" thickBot="1">
      <c r="B6" s="624" t="s">
        <v>94</v>
      </c>
      <c r="C6" s="624"/>
      <c r="D6" s="624"/>
      <c r="E6" s="624"/>
      <c r="F6" s="624"/>
      <c r="G6" s="624"/>
      <c r="H6" s="624"/>
      <c r="I6" s="624"/>
      <c r="J6" s="624"/>
    </row>
    <row r="7" spans="2:9" s="1" customFormat="1" ht="21.75" customHeight="1" thickBot="1">
      <c r="B7" s="186" t="s">
        <v>95</v>
      </c>
      <c r="C7" s="625" t="s">
        <v>96</v>
      </c>
      <c r="D7" s="625" t="s">
        <v>45</v>
      </c>
      <c r="E7" s="626" t="s">
        <v>0</v>
      </c>
      <c r="F7" s="625" t="s">
        <v>97</v>
      </c>
      <c r="G7" s="625" t="s">
        <v>98</v>
      </c>
      <c r="H7" s="628" t="s">
        <v>99</v>
      </c>
      <c r="I7" s="629" t="s">
        <v>100</v>
      </c>
    </row>
    <row r="8" spans="2:9" s="1" customFormat="1" ht="77.25" customHeight="1">
      <c r="B8" s="187"/>
      <c r="C8" s="625"/>
      <c r="D8" s="625"/>
      <c r="E8" s="627"/>
      <c r="F8" s="625"/>
      <c r="G8" s="625"/>
      <c r="H8" s="628"/>
      <c r="I8" s="629"/>
    </row>
    <row r="9" spans="2:9" s="1" customFormat="1" ht="21.75" customHeight="1">
      <c r="B9" s="188">
        <v>1</v>
      </c>
      <c r="C9" s="189">
        <v>2</v>
      </c>
      <c r="D9" s="189">
        <v>3</v>
      </c>
      <c r="E9" s="189">
        <v>4</v>
      </c>
      <c r="F9" s="189">
        <v>6</v>
      </c>
      <c r="G9" s="189">
        <v>7</v>
      </c>
      <c r="H9" s="189">
        <v>8</v>
      </c>
      <c r="I9" s="190">
        <v>9</v>
      </c>
    </row>
    <row r="10" spans="2:9" s="1" customFormat="1" ht="33.75" customHeight="1">
      <c r="B10" s="191" t="s">
        <v>101</v>
      </c>
      <c r="C10" s="192">
        <v>39</v>
      </c>
      <c r="D10" s="192">
        <v>0</v>
      </c>
      <c r="E10" s="192">
        <v>0</v>
      </c>
      <c r="F10" s="192">
        <v>2</v>
      </c>
      <c r="G10" s="192">
        <v>0</v>
      </c>
      <c r="H10" s="192">
        <v>11</v>
      </c>
      <c r="I10" s="190">
        <f>C10+D10+E10+F10+G10+H10</f>
        <v>52</v>
      </c>
    </row>
    <row r="11" spans="2:9" s="1" customFormat="1" ht="34.5" customHeight="1" thickBot="1">
      <c r="B11" s="193" t="s">
        <v>102</v>
      </c>
      <c r="C11" s="189">
        <v>19.5</v>
      </c>
      <c r="D11" s="189">
        <v>3</v>
      </c>
      <c r="E11" s="189">
        <v>12</v>
      </c>
      <c r="F11" s="189">
        <v>1.5</v>
      </c>
      <c r="G11" s="189">
        <v>1</v>
      </c>
      <c r="H11" s="189">
        <v>2</v>
      </c>
      <c r="I11" s="190">
        <f>C11+D11+E11+F11+G11+H11</f>
        <v>39</v>
      </c>
    </row>
    <row r="12" spans="2:9" s="1" customFormat="1" ht="34.5" customHeight="1" thickBot="1">
      <c r="B12" s="195" t="s">
        <v>1</v>
      </c>
      <c r="C12" s="196">
        <f>C10+C11</f>
        <v>58.5</v>
      </c>
      <c r="D12" s="196">
        <f>D10+D11</f>
        <v>3</v>
      </c>
      <c r="E12" s="196">
        <f>E10+E11</f>
        <v>12</v>
      </c>
      <c r="F12" s="196">
        <f>F10+F11</f>
        <v>3.5</v>
      </c>
      <c r="G12" s="196">
        <f>G10+G11</f>
        <v>1</v>
      </c>
      <c r="H12" s="196">
        <f>H10+H11</f>
        <v>13</v>
      </c>
      <c r="I12" s="196">
        <f>I10+I11</f>
        <v>91</v>
      </c>
    </row>
    <row r="13" s="1" customFormat="1" ht="21.75" customHeight="1"/>
    <row r="14" spans="2:10" s="1" customFormat="1" ht="39" customHeight="1">
      <c r="B14" s="624" t="s">
        <v>103</v>
      </c>
      <c r="C14" s="624"/>
      <c r="D14" s="624"/>
      <c r="E14" s="624"/>
      <c r="F14" s="624"/>
      <c r="G14" s="624"/>
      <c r="H14" s="624"/>
      <c r="I14" s="624"/>
      <c r="J14" s="624"/>
    </row>
    <row r="15" s="1" customFormat="1" ht="21.75" customHeight="1" thickBot="1"/>
    <row r="16" spans="2:9" s="1" customFormat="1" ht="42" customHeight="1" thickBot="1">
      <c r="B16" s="186" t="s">
        <v>95</v>
      </c>
      <c r="C16" s="625" t="s">
        <v>96</v>
      </c>
      <c r="D16" s="625" t="s">
        <v>45</v>
      </c>
      <c r="E16" s="626" t="s">
        <v>0</v>
      </c>
      <c r="F16" s="625" t="s">
        <v>97</v>
      </c>
      <c r="G16" s="625" t="s">
        <v>98</v>
      </c>
      <c r="H16" s="628" t="s">
        <v>99</v>
      </c>
      <c r="I16" s="629" t="s">
        <v>100</v>
      </c>
    </row>
    <row r="17" spans="2:9" s="1" customFormat="1" ht="77.25" customHeight="1">
      <c r="B17" s="187"/>
      <c r="C17" s="625"/>
      <c r="D17" s="625"/>
      <c r="E17" s="627"/>
      <c r="F17" s="625"/>
      <c r="G17" s="625"/>
      <c r="H17" s="628"/>
      <c r="I17" s="629"/>
    </row>
    <row r="18" spans="2:9" s="1" customFormat="1" ht="21.75" customHeight="1">
      <c r="B18" s="188">
        <v>1</v>
      </c>
      <c r="C18" s="189">
        <v>2</v>
      </c>
      <c r="D18" s="189">
        <v>3</v>
      </c>
      <c r="E18" s="189">
        <v>4</v>
      </c>
      <c r="F18" s="189">
        <v>6</v>
      </c>
      <c r="G18" s="189">
        <v>7</v>
      </c>
      <c r="H18" s="189">
        <v>8</v>
      </c>
      <c r="I18" s="190">
        <v>9</v>
      </c>
    </row>
    <row r="19" spans="2:9" s="1" customFormat="1" ht="32.25" customHeight="1">
      <c r="B19" s="191" t="s">
        <v>101</v>
      </c>
      <c r="C19" s="189">
        <f>C10*36</f>
        <v>1404</v>
      </c>
      <c r="D19" s="189">
        <f>D10*36</f>
        <v>0</v>
      </c>
      <c r="E19" s="189">
        <f>E10*36</f>
        <v>0</v>
      </c>
      <c r="F19" s="189">
        <f>F10*36</f>
        <v>72</v>
      </c>
      <c r="G19" s="189">
        <f>G10*36</f>
        <v>0</v>
      </c>
      <c r="H19" s="189">
        <f>H10*36</f>
        <v>396</v>
      </c>
      <c r="I19" s="190">
        <f>C19+D19+E19+F19+G19</f>
        <v>1476</v>
      </c>
    </row>
    <row r="20" spans="2:9" s="1" customFormat="1" ht="34.5" customHeight="1" thickBot="1">
      <c r="B20" s="193" t="s">
        <v>102</v>
      </c>
      <c r="C20" s="194">
        <f>C11*36</f>
        <v>702</v>
      </c>
      <c r="D20" s="194">
        <f>D11*36</f>
        <v>108</v>
      </c>
      <c r="E20" s="194">
        <f>E11*36</f>
        <v>432</v>
      </c>
      <c r="F20" s="194">
        <f>F11*36</f>
        <v>54</v>
      </c>
      <c r="G20" s="194">
        <f>G11*36</f>
        <v>36</v>
      </c>
      <c r="H20" s="194">
        <f>H11*36</f>
        <v>72</v>
      </c>
      <c r="I20" s="190">
        <f>C20+D20+E20+F20+G20</f>
        <v>1332</v>
      </c>
    </row>
    <row r="21" spans="2:9" s="1" customFormat="1" ht="34.5" customHeight="1" thickBot="1">
      <c r="B21" s="195" t="s">
        <v>1</v>
      </c>
      <c r="C21" s="261">
        <f>C19+C20</f>
        <v>2106</v>
      </c>
      <c r="D21" s="261">
        <f>D19+D20</f>
        <v>108</v>
      </c>
      <c r="E21" s="261">
        <f>E19+E20</f>
        <v>432</v>
      </c>
      <c r="F21" s="261">
        <f>F19+F20</f>
        <v>126</v>
      </c>
      <c r="G21" s="261">
        <f>G19+G20</f>
        <v>36</v>
      </c>
      <c r="H21" s="261">
        <f>H19+H20</f>
        <v>468</v>
      </c>
      <c r="I21" s="261">
        <f>I19+I20</f>
        <v>2808</v>
      </c>
    </row>
    <row r="22" s="1" customFormat="1" ht="21.75" customHeight="1"/>
    <row r="23" s="1" customFormat="1" ht="21.75" customHeight="1">
      <c r="G23" s="3">
        <f>SUM(C21:G21)</f>
        <v>2808</v>
      </c>
    </row>
    <row r="24" spans="2:9" s="1" customFormat="1" ht="21.75" customHeight="1">
      <c r="B24" s="3"/>
      <c r="C24" s="3"/>
      <c r="D24" s="3"/>
      <c r="E24" s="3"/>
      <c r="F24" s="3"/>
      <c r="G24" s="3"/>
      <c r="H24" s="3"/>
      <c r="I24" s="3"/>
    </row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55" ht="11.25" customHeight="1"/>
    <row r="56" ht="12.75" customHeight="1"/>
  </sheetData>
  <sheetProtection/>
  <mergeCells count="17">
    <mergeCell ref="B5:J5"/>
    <mergeCell ref="B6:J6"/>
    <mergeCell ref="C7:C8"/>
    <mergeCell ref="D7:D8"/>
    <mergeCell ref="E7:E8"/>
    <mergeCell ref="F7:F8"/>
    <mergeCell ref="G7:G8"/>
    <mergeCell ref="H7:H8"/>
    <mergeCell ref="I7:I8"/>
    <mergeCell ref="B14:J14"/>
    <mergeCell ref="C16:C17"/>
    <mergeCell ref="D16:D17"/>
    <mergeCell ref="E16:E17"/>
    <mergeCell ref="F16:F17"/>
    <mergeCell ref="G16:G17"/>
    <mergeCell ref="H16:H17"/>
    <mergeCell ref="I16:I1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69"/>
  <sheetViews>
    <sheetView zoomScale="90" zoomScaleNormal="90" zoomScaleSheetLayoutView="70" zoomScalePageLayoutView="0" workbookViewId="0" topLeftCell="A1">
      <pane xSplit="1" topLeftCell="E1" activePane="topRight" state="frozen"/>
      <selection pane="topLeft" activeCell="A32" sqref="A32"/>
      <selection pane="topRight" activeCell="A59" sqref="A59:IV59"/>
    </sheetView>
  </sheetViews>
  <sheetFormatPr defaultColWidth="9.00390625" defaultRowHeight="12.75"/>
  <cols>
    <col min="1" max="1" width="13.375" style="12" customWidth="1"/>
    <col min="2" max="2" width="46.75390625" style="0" customWidth="1"/>
    <col min="3" max="3" width="15.625" style="52" customWidth="1"/>
    <col min="4" max="4" width="5.625" style="0" customWidth="1"/>
    <col min="5" max="5" width="5.875" style="0" customWidth="1"/>
    <col min="6" max="6" width="5.25390625" style="0" customWidth="1"/>
    <col min="7" max="7" width="7.125" style="13" customWidth="1"/>
    <col min="8" max="8" width="6.625" style="13" customWidth="1"/>
    <col min="9" max="9" width="7.75390625" style="20" customWidth="1"/>
    <col min="10" max="11" width="7.25390625" style="20" customWidth="1"/>
    <col min="12" max="12" width="7.125" style="20" customWidth="1"/>
    <col min="13" max="14" width="7.625" style="20" customWidth="1"/>
    <col min="15" max="15" width="7.375" style="20" customWidth="1"/>
    <col min="16" max="51" width="6.375" style="0" customWidth="1"/>
    <col min="52" max="52" width="8.375" style="553" customWidth="1"/>
    <col min="53" max="59" width="6.375" style="553" customWidth="1"/>
    <col min="60" max="60" width="5.75390625" style="553" customWidth="1"/>
    <col min="61" max="61" width="8.375" style="553" customWidth="1"/>
    <col min="62" max="62" width="5.125" style="553" customWidth="1"/>
    <col min="63" max="68" width="5.375" style="553" customWidth="1"/>
    <col min="69" max="69" width="9.375" style="553" customWidth="1"/>
  </cols>
  <sheetData>
    <row r="1" spans="1:52" ht="18.75" thickBot="1">
      <c r="A1" s="14"/>
      <c r="B1" s="733" t="s">
        <v>6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57"/>
    </row>
    <row r="2" spans="1:52" ht="18.75" thickBot="1">
      <c r="A2" s="734" t="s">
        <v>7</v>
      </c>
      <c r="B2" s="736" t="s">
        <v>8</v>
      </c>
      <c r="C2" s="738" t="s">
        <v>9</v>
      </c>
      <c r="D2" s="740" t="s">
        <v>10</v>
      </c>
      <c r="E2" s="740"/>
      <c r="F2" s="740"/>
      <c r="G2" s="742" t="s">
        <v>56</v>
      </c>
      <c r="H2" s="744" t="s">
        <v>57</v>
      </c>
      <c r="I2" s="745"/>
      <c r="J2" s="745"/>
      <c r="K2" s="745"/>
      <c r="L2" s="745"/>
      <c r="M2" s="745"/>
      <c r="N2" s="745"/>
      <c r="O2" s="746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57"/>
    </row>
    <row r="3" spans="1:69" ht="32.25" customHeight="1" thickBot="1">
      <c r="A3" s="735"/>
      <c r="B3" s="737"/>
      <c r="C3" s="739"/>
      <c r="D3" s="741"/>
      <c r="E3" s="741"/>
      <c r="F3" s="741"/>
      <c r="G3" s="743"/>
      <c r="H3" s="747" t="s">
        <v>58</v>
      </c>
      <c r="I3" s="750" t="s">
        <v>59</v>
      </c>
      <c r="J3" s="751"/>
      <c r="K3" s="751"/>
      <c r="L3" s="751"/>
      <c r="M3" s="751"/>
      <c r="N3" s="751"/>
      <c r="O3" s="751"/>
      <c r="P3" s="766" t="s">
        <v>63</v>
      </c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67"/>
      <c r="AR3" s="767"/>
      <c r="AS3" s="767"/>
      <c r="AT3" s="767"/>
      <c r="AU3" s="767"/>
      <c r="AV3" s="767"/>
      <c r="AW3" s="767"/>
      <c r="AX3" s="767"/>
      <c r="AY3" s="767"/>
      <c r="AZ3" s="767"/>
      <c r="BA3" s="767"/>
      <c r="BB3" s="767"/>
      <c r="BC3" s="767"/>
      <c r="BD3" s="767"/>
      <c r="BE3" s="767"/>
      <c r="BF3" s="767"/>
      <c r="BG3" s="767"/>
      <c r="BH3" s="767"/>
      <c r="BI3" s="767"/>
      <c r="BJ3" s="767"/>
      <c r="BK3" s="767"/>
      <c r="BL3" s="767"/>
      <c r="BM3" s="767"/>
      <c r="BN3" s="767"/>
      <c r="BO3" s="767"/>
      <c r="BP3" s="767"/>
      <c r="BQ3" s="768"/>
    </row>
    <row r="4" spans="1:69" ht="30" customHeight="1" thickBot="1">
      <c r="A4" s="735"/>
      <c r="B4" s="737"/>
      <c r="C4" s="739"/>
      <c r="D4" s="715" t="s">
        <v>65</v>
      </c>
      <c r="E4" s="718" t="s">
        <v>11</v>
      </c>
      <c r="F4" s="721" t="s">
        <v>12</v>
      </c>
      <c r="G4" s="743"/>
      <c r="H4" s="748"/>
      <c r="I4" s="724" t="s">
        <v>60</v>
      </c>
      <c r="J4" s="725"/>
      <c r="K4" s="725"/>
      <c r="L4" s="726"/>
      <c r="M4" s="727" t="s">
        <v>62</v>
      </c>
      <c r="N4" s="730" t="s">
        <v>76</v>
      </c>
      <c r="O4" s="701" t="s">
        <v>77</v>
      </c>
      <c r="P4" s="704" t="s">
        <v>118</v>
      </c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6"/>
      <c r="AH4" s="704" t="s">
        <v>14</v>
      </c>
      <c r="AI4" s="705"/>
      <c r="AJ4" s="705"/>
      <c r="AK4" s="705"/>
      <c r="AL4" s="705"/>
      <c r="AM4" s="705"/>
      <c r="AN4" s="705"/>
      <c r="AO4" s="705"/>
      <c r="AP4" s="705"/>
      <c r="AQ4" s="705"/>
      <c r="AR4" s="705"/>
      <c r="AS4" s="705"/>
      <c r="AT4" s="705"/>
      <c r="AU4" s="705"/>
      <c r="AV4" s="705"/>
      <c r="AW4" s="705"/>
      <c r="AX4" s="705"/>
      <c r="AY4" s="706"/>
      <c r="AZ4" s="765"/>
      <c r="BA4" s="707"/>
      <c r="BB4" s="707"/>
      <c r="BC4" s="707"/>
      <c r="BD4" s="707"/>
      <c r="BE4" s="707"/>
      <c r="BF4" s="707"/>
      <c r="BG4" s="707"/>
      <c r="BH4" s="707"/>
      <c r="BI4" s="707"/>
      <c r="BJ4" s="707"/>
      <c r="BK4" s="707"/>
      <c r="BL4" s="707"/>
      <c r="BM4" s="707"/>
      <c r="BN4" s="707"/>
      <c r="BO4" s="707"/>
      <c r="BP4" s="707"/>
      <c r="BQ4" s="707"/>
    </row>
    <row r="5" spans="1:69" ht="33" customHeight="1" thickBot="1">
      <c r="A5" s="735"/>
      <c r="B5" s="737"/>
      <c r="C5" s="739"/>
      <c r="D5" s="716"/>
      <c r="E5" s="719"/>
      <c r="F5" s="722"/>
      <c r="G5" s="743"/>
      <c r="H5" s="748"/>
      <c r="I5" s="708" t="s">
        <v>13</v>
      </c>
      <c r="J5" s="710" t="s">
        <v>61</v>
      </c>
      <c r="K5" s="711"/>
      <c r="L5" s="712"/>
      <c r="M5" s="728"/>
      <c r="N5" s="731"/>
      <c r="O5" s="702"/>
      <c r="P5" s="697" t="s">
        <v>27</v>
      </c>
      <c r="Q5" s="698"/>
      <c r="R5" s="698"/>
      <c r="S5" s="698"/>
      <c r="T5" s="698"/>
      <c r="U5" s="698"/>
      <c r="V5" s="698"/>
      <c r="W5" s="698"/>
      <c r="X5" s="699"/>
      <c r="Y5" s="697" t="s">
        <v>28</v>
      </c>
      <c r="Z5" s="698"/>
      <c r="AA5" s="698"/>
      <c r="AB5" s="698"/>
      <c r="AC5" s="698"/>
      <c r="AD5" s="698"/>
      <c r="AE5" s="698"/>
      <c r="AF5" s="698"/>
      <c r="AG5" s="699"/>
      <c r="AH5" s="697" t="s">
        <v>29</v>
      </c>
      <c r="AI5" s="698"/>
      <c r="AJ5" s="698"/>
      <c r="AK5" s="698"/>
      <c r="AL5" s="698"/>
      <c r="AM5" s="698"/>
      <c r="AN5" s="698"/>
      <c r="AO5" s="698"/>
      <c r="AP5" s="699"/>
      <c r="AQ5" s="697" t="s">
        <v>30</v>
      </c>
      <c r="AR5" s="698"/>
      <c r="AS5" s="698"/>
      <c r="AT5" s="698"/>
      <c r="AU5" s="698"/>
      <c r="AV5" s="698"/>
      <c r="AW5" s="698"/>
      <c r="AX5" s="698"/>
      <c r="AY5" s="699"/>
      <c r="AZ5" s="764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</row>
    <row r="6" spans="1:69" ht="33" customHeight="1" thickBot="1">
      <c r="A6" s="735"/>
      <c r="B6" s="737"/>
      <c r="C6" s="739"/>
      <c r="D6" s="716"/>
      <c r="E6" s="719"/>
      <c r="F6" s="722"/>
      <c r="G6" s="743"/>
      <c r="H6" s="748"/>
      <c r="I6" s="708"/>
      <c r="J6" s="713" t="s">
        <v>40</v>
      </c>
      <c r="K6" s="713" t="s">
        <v>15</v>
      </c>
      <c r="L6" s="713" t="s">
        <v>70</v>
      </c>
      <c r="M6" s="728"/>
      <c r="N6" s="731"/>
      <c r="O6" s="702"/>
      <c r="P6" s="761" t="s">
        <v>127</v>
      </c>
      <c r="Q6" s="762"/>
      <c r="R6" s="762"/>
      <c r="S6" s="762"/>
      <c r="T6" s="762"/>
      <c r="U6" s="762"/>
      <c r="V6" s="762"/>
      <c r="W6" s="762"/>
      <c r="X6" s="763"/>
      <c r="Y6" s="761" t="s">
        <v>129</v>
      </c>
      <c r="Z6" s="762"/>
      <c r="AA6" s="762"/>
      <c r="AB6" s="762"/>
      <c r="AC6" s="762"/>
      <c r="AD6" s="762"/>
      <c r="AE6" s="762"/>
      <c r="AF6" s="762"/>
      <c r="AG6" s="763"/>
      <c r="AH6" s="690" t="s">
        <v>128</v>
      </c>
      <c r="AI6" s="691"/>
      <c r="AJ6" s="691"/>
      <c r="AK6" s="691"/>
      <c r="AL6" s="691"/>
      <c r="AM6" s="691"/>
      <c r="AN6" s="691"/>
      <c r="AO6" s="691"/>
      <c r="AP6" s="692"/>
      <c r="AQ6" s="693" t="s">
        <v>132</v>
      </c>
      <c r="AR6" s="694"/>
      <c r="AS6" s="694"/>
      <c r="AT6" s="694"/>
      <c r="AU6" s="694"/>
      <c r="AV6" s="694"/>
      <c r="AW6" s="694"/>
      <c r="AX6" s="694"/>
      <c r="AY6" s="695"/>
      <c r="AZ6" s="760"/>
      <c r="BA6" s="696"/>
      <c r="BB6" s="696"/>
      <c r="BC6" s="696"/>
      <c r="BD6" s="696"/>
      <c r="BE6" s="696"/>
      <c r="BF6" s="696"/>
      <c r="BG6" s="696"/>
      <c r="BH6" s="696"/>
      <c r="BI6" s="696"/>
      <c r="BJ6" s="696"/>
      <c r="BK6" s="696"/>
      <c r="BL6" s="696"/>
      <c r="BM6" s="696"/>
      <c r="BN6" s="696"/>
      <c r="BO6" s="696"/>
      <c r="BP6" s="696"/>
      <c r="BQ6" s="696"/>
    </row>
    <row r="7" spans="1:69" ht="180" customHeight="1" thickBot="1">
      <c r="A7" s="735"/>
      <c r="B7" s="737"/>
      <c r="C7" s="739"/>
      <c r="D7" s="717"/>
      <c r="E7" s="720"/>
      <c r="F7" s="723"/>
      <c r="G7" s="743"/>
      <c r="H7" s="749"/>
      <c r="I7" s="709"/>
      <c r="J7" s="714"/>
      <c r="K7" s="714"/>
      <c r="L7" s="714"/>
      <c r="M7" s="729"/>
      <c r="N7" s="732"/>
      <c r="O7" s="703"/>
      <c r="P7" s="358" t="s">
        <v>75</v>
      </c>
      <c r="Q7" s="359" t="s">
        <v>49</v>
      </c>
      <c r="R7" s="259" t="s">
        <v>74</v>
      </c>
      <c r="S7" s="360" t="s">
        <v>72</v>
      </c>
      <c r="T7" s="360" t="s">
        <v>73</v>
      </c>
      <c r="U7" s="360"/>
      <c r="V7" s="360" t="s">
        <v>113</v>
      </c>
      <c r="W7" s="361" t="s">
        <v>114</v>
      </c>
      <c r="X7" s="362" t="s">
        <v>115</v>
      </c>
      <c r="Y7" s="341" t="s">
        <v>75</v>
      </c>
      <c r="Z7" s="263" t="s">
        <v>49</v>
      </c>
      <c r="AA7" s="259" t="s">
        <v>74</v>
      </c>
      <c r="AB7" s="260" t="s">
        <v>72</v>
      </c>
      <c r="AC7" s="260" t="s">
        <v>73</v>
      </c>
      <c r="AD7" s="260"/>
      <c r="AE7" s="260" t="s">
        <v>113</v>
      </c>
      <c r="AF7" s="264" t="s">
        <v>114</v>
      </c>
      <c r="AG7" s="265" t="s">
        <v>115</v>
      </c>
      <c r="AH7" s="110" t="s">
        <v>75</v>
      </c>
      <c r="AI7" s="263" t="s">
        <v>49</v>
      </c>
      <c r="AJ7" s="259" t="s">
        <v>74</v>
      </c>
      <c r="AK7" s="260" t="s">
        <v>72</v>
      </c>
      <c r="AL7" s="260" t="s">
        <v>73</v>
      </c>
      <c r="AM7" s="260" t="s">
        <v>70</v>
      </c>
      <c r="AN7" s="260" t="s">
        <v>113</v>
      </c>
      <c r="AO7" s="264" t="s">
        <v>114</v>
      </c>
      <c r="AP7" s="265" t="s">
        <v>115</v>
      </c>
      <c r="AQ7" s="110" t="s">
        <v>75</v>
      </c>
      <c r="AR7" s="263" t="s">
        <v>49</v>
      </c>
      <c r="AS7" s="259" t="s">
        <v>74</v>
      </c>
      <c r="AT7" s="260" t="s">
        <v>72</v>
      </c>
      <c r="AU7" s="260" t="s">
        <v>73</v>
      </c>
      <c r="AV7" s="260" t="s">
        <v>70</v>
      </c>
      <c r="AW7" s="260" t="s">
        <v>113</v>
      </c>
      <c r="AX7" s="264" t="s">
        <v>114</v>
      </c>
      <c r="AY7" s="265" t="s">
        <v>115</v>
      </c>
      <c r="AZ7" s="555"/>
      <c r="BA7" s="555"/>
      <c r="BB7" s="555"/>
      <c r="BC7" s="556"/>
      <c r="BD7" s="556"/>
      <c r="BE7" s="556"/>
      <c r="BF7" s="556"/>
      <c r="BG7" s="556"/>
      <c r="BH7" s="556"/>
      <c r="BI7" s="555"/>
      <c r="BJ7" s="555"/>
      <c r="BK7" s="555"/>
      <c r="BL7" s="556"/>
      <c r="BM7" s="556"/>
      <c r="BN7" s="556"/>
      <c r="BO7" s="556"/>
      <c r="BP7" s="556"/>
      <c r="BQ7" s="556"/>
    </row>
    <row r="8" spans="1:69" s="48" customFormat="1" ht="15" customHeight="1" thickBot="1">
      <c r="A8" s="106">
        <v>1</v>
      </c>
      <c r="B8" s="105">
        <f>A8+1</f>
        <v>2</v>
      </c>
      <c r="C8" s="256">
        <f aca="true" t="shared" si="0" ref="C8:AY8">B8+1</f>
        <v>3</v>
      </c>
      <c r="D8" s="156">
        <f t="shared" si="0"/>
        <v>4</v>
      </c>
      <c r="E8" s="105">
        <f t="shared" si="0"/>
        <v>5</v>
      </c>
      <c r="F8" s="105">
        <f t="shared" si="0"/>
        <v>6</v>
      </c>
      <c r="G8" s="105">
        <f t="shared" si="0"/>
        <v>7</v>
      </c>
      <c r="H8" s="105">
        <f t="shared" si="0"/>
        <v>8</v>
      </c>
      <c r="I8" s="105">
        <f t="shared" si="0"/>
        <v>9</v>
      </c>
      <c r="J8" s="105">
        <f t="shared" si="0"/>
        <v>10</v>
      </c>
      <c r="K8" s="105">
        <f t="shared" si="0"/>
        <v>11</v>
      </c>
      <c r="L8" s="105">
        <f t="shared" si="0"/>
        <v>12</v>
      </c>
      <c r="M8" s="105">
        <f t="shared" si="0"/>
        <v>13</v>
      </c>
      <c r="N8" s="105">
        <f t="shared" si="0"/>
        <v>14</v>
      </c>
      <c r="O8" s="105">
        <f t="shared" si="0"/>
        <v>15</v>
      </c>
      <c r="P8" s="447">
        <f t="shared" si="0"/>
        <v>16</v>
      </c>
      <c r="Q8" s="448">
        <f t="shared" si="0"/>
        <v>17</v>
      </c>
      <c r="R8" s="448">
        <f t="shared" si="0"/>
        <v>18</v>
      </c>
      <c r="S8" s="448">
        <f t="shared" si="0"/>
        <v>19</v>
      </c>
      <c r="T8" s="448">
        <f t="shared" si="0"/>
        <v>20</v>
      </c>
      <c r="U8" s="448">
        <f t="shared" si="0"/>
        <v>21</v>
      </c>
      <c r="V8" s="448">
        <f t="shared" si="0"/>
        <v>22</v>
      </c>
      <c r="W8" s="448">
        <f t="shared" si="0"/>
        <v>23</v>
      </c>
      <c r="X8" s="449">
        <f t="shared" si="0"/>
        <v>24</v>
      </c>
      <c r="Y8" s="342">
        <f t="shared" si="0"/>
        <v>25</v>
      </c>
      <c r="Z8" s="156">
        <f t="shared" si="0"/>
        <v>26</v>
      </c>
      <c r="AA8" s="105">
        <f t="shared" si="0"/>
        <v>27</v>
      </c>
      <c r="AB8" s="105">
        <f t="shared" si="0"/>
        <v>28</v>
      </c>
      <c r="AC8" s="105">
        <f t="shared" si="0"/>
        <v>29</v>
      </c>
      <c r="AD8" s="105">
        <f t="shared" si="0"/>
        <v>30</v>
      </c>
      <c r="AE8" s="105">
        <f t="shared" si="0"/>
        <v>31</v>
      </c>
      <c r="AF8" s="105">
        <f t="shared" si="0"/>
        <v>32</v>
      </c>
      <c r="AG8" s="105">
        <f t="shared" si="0"/>
        <v>33</v>
      </c>
      <c r="AH8" s="105">
        <f t="shared" si="0"/>
        <v>34</v>
      </c>
      <c r="AI8" s="105">
        <f t="shared" si="0"/>
        <v>35</v>
      </c>
      <c r="AJ8" s="105">
        <f t="shared" si="0"/>
        <v>36</v>
      </c>
      <c r="AK8" s="105">
        <f t="shared" si="0"/>
        <v>37</v>
      </c>
      <c r="AL8" s="105">
        <f t="shared" si="0"/>
        <v>38</v>
      </c>
      <c r="AM8" s="105">
        <f t="shared" si="0"/>
        <v>39</v>
      </c>
      <c r="AN8" s="105">
        <f t="shared" si="0"/>
        <v>40</v>
      </c>
      <c r="AO8" s="105">
        <f t="shared" si="0"/>
        <v>41</v>
      </c>
      <c r="AP8" s="105">
        <f t="shared" si="0"/>
        <v>42</v>
      </c>
      <c r="AQ8" s="105">
        <f t="shared" si="0"/>
        <v>43</v>
      </c>
      <c r="AR8" s="105">
        <f t="shared" si="0"/>
        <v>44</v>
      </c>
      <c r="AS8" s="105">
        <f t="shared" si="0"/>
        <v>45</v>
      </c>
      <c r="AT8" s="105">
        <f t="shared" si="0"/>
        <v>46</v>
      </c>
      <c r="AU8" s="105">
        <f t="shared" si="0"/>
        <v>47</v>
      </c>
      <c r="AV8" s="105">
        <f t="shared" si="0"/>
        <v>48</v>
      </c>
      <c r="AW8" s="105">
        <f t="shared" si="0"/>
        <v>49</v>
      </c>
      <c r="AX8" s="105">
        <f t="shared" si="0"/>
        <v>50</v>
      </c>
      <c r="AY8" s="105">
        <f t="shared" si="0"/>
        <v>51</v>
      </c>
      <c r="AZ8" s="557" t="e">
        <f>#REF!+1</f>
        <v>#REF!</v>
      </c>
      <c r="BA8" s="557" t="e">
        <f aca="true" t="shared" si="1" ref="BA8:BQ8">AZ8+1</f>
        <v>#REF!</v>
      </c>
      <c r="BB8" s="557" t="e">
        <f t="shared" si="1"/>
        <v>#REF!</v>
      </c>
      <c r="BC8" s="557" t="e">
        <f t="shared" si="1"/>
        <v>#REF!</v>
      </c>
      <c r="BD8" s="557" t="e">
        <f t="shared" si="1"/>
        <v>#REF!</v>
      </c>
      <c r="BE8" s="557" t="e">
        <f t="shared" si="1"/>
        <v>#REF!</v>
      </c>
      <c r="BF8" s="557" t="e">
        <f t="shared" si="1"/>
        <v>#REF!</v>
      </c>
      <c r="BG8" s="557" t="e">
        <f t="shared" si="1"/>
        <v>#REF!</v>
      </c>
      <c r="BH8" s="557" t="e">
        <f t="shared" si="1"/>
        <v>#REF!</v>
      </c>
      <c r="BI8" s="557" t="e">
        <f t="shared" si="1"/>
        <v>#REF!</v>
      </c>
      <c r="BJ8" s="557" t="e">
        <f t="shared" si="1"/>
        <v>#REF!</v>
      </c>
      <c r="BK8" s="557" t="e">
        <f t="shared" si="1"/>
        <v>#REF!</v>
      </c>
      <c r="BL8" s="557" t="e">
        <f t="shared" si="1"/>
        <v>#REF!</v>
      </c>
      <c r="BM8" s="557" t="e">
        <f t="shared" si="1"/>
        <v>#REF!</v>
      </c>
      <c r="BN8" s="557" t="e">
        <f t="shared" si="1"/>
        <v>#REF!</v>
      </c>
      <c r="BO8" s="557" t="e">
        <f t="shared" si="1"/>
        <v>#REF!</v>
      </c>
      <c r="BP8" s="557" t="e">
        <f t="shared" si="1"/>
        <v>#REF!</v>
      </c>
      <c r="BQ8" s="557" t="e">
        <f t="shared" si="1"/>
        <v>#REF!</v>
      </c>
    </row>
    <row r="9" spans="1:73" s="48" customFormat="1" ht="28.5" customHeight="1" thickBot="1">
      <c r="A9" s="687" t="s">
        <v>120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  <c r="Y9" s="688"/>
      <c r="Z9" s="688"/>
      <c r="AA9" s="688"/>
      <c r="AB9" s="688"/>
      <c r="AC9" s="688"/>
      <c r="AD9" s="688"/>
      <c r="AE9" s="688"/>
      <c r="AF9" s="688"/>
      <c r="AG9" s="688"/>
      <c r="AH9" s="688"/>
      <c r="AI9" s="688"/>
      <c r="AJ9" s="688"/>
      <c r="AK9" s="688"/>
      <c r="AL9" s="688"/>
      <c r="AM9" s="688"/>
      <c r="AN9" s="688"/>
      <c r="AO9" s="688"/>
      <c r="AP9" s="688"/>
      <c r="AQ9" s="688"/>
      <c r="AR9" s="688"/>
      <c r="AS9" s="688"/>
      <c r="AT9" s="688"/>
      <c r="AU9" s="688"/>
      <c r="AV9" s="688"/>
      <c r="AW9" s="688"/>
      <c r="AX9" s="688"/>
      <c r="AY9" s="688"/>
      <c r="AZ9" s="688"/>
      <c r="BA9" s="688"/>
      <c r="BB9" s="688"/>
      <c r="BC9" s="688"/>
      <c r="BD9" s="688"/>
      <c r="BE9" s="688"/>
      <c r="BF9" s="688"/>
      <c r="BG9" s="688"/>
      <c r="BH9" s="688"/>
      <c r="BI9" s="688"/>
      <c r="BJ9" s="688"/>
      <c r="BK9" s="688"/>
      <c r="BL9" s="688"/>
      <c r="BM9" s="688"/>
      <c r="BN9" s="688"/>
      <c r="BO9" s="688"/>
      <c r="BP9" s="688"/>
      <c r="BQ9" s="689"/>
      <c r="BU9" s="456"/>
    </row>
    <row r="10" spans="1:73" s="21" customFormat="1" ht="30" customHeight="1" thickBot="1">
      <c r="A10" s="107" t="s">
        <v>121</v>
      </c>
      <c r="B10" s="108" t="s">
        <v>122</v>
      </c>
      <c r="C10" s="109" t="s">
        <v>130</v>
      </c>
      <c r="D10" s="368">
        <f>D11+D21</f>
        <v>0</v>
      </c>
      <c r="E10" s="369">
        <v>10</v>
      </c>
      <c r="F10" s="370">
        <f>F11</f>
        <v>3</v>
      </c>
      <c r="G10" s="457">
        <f>G11</f>
        <v>1488</v>
      </c>
      <c r="H10" s="457">
        <f aca="true" t="shared" si="2" ref="H10:BA10">H11</f>
        <v>64</v>
      </c>
      <c r="I10" s="457">
        <f t="shared" si="2"/>
        <v>1372</v>
      </c>
      <c r="J10" s="457">
        <f t="shared" si="2"/>
        <v>888</v>
      </c>
      <c r="K10" s="457">
        <f t="shared" si="2"/>
        <v>836</v>
      </c>
      <c r="L10" s="457">
        <f t="shared" si="2"/>
        <v>0</v>
      </c>
      <c r="M10" s="457">
        <f t="shared" si="2"/>
        <v>0</v>
      </c>
      <c r="N10" s="457">
        <f t="shared" si="2"/>
        <v>38</v>
      </c>
      <c r="O10" s="457">
        <f t="shared" si="2"/>
        <v>28</v>
      </c>
      <c r="P10" s="457">
        <f t="shared" si="2"/>
        <v>602</v>
      </c>
      <c r="Q10" s="457">
        <f t="shared" si="2"/>
        <v>32</v>
      </c>
      <c r="R10" s="457">
        <f t="shared" si="2"/>
        <v>556</v>
      </c>
      <c r="S10" s="457">
        <f t="shared" si="2"/>
        <v>382</v>
      </c>
      <c r="T10" s="457">
        <f t="shared" si="2"/>
        <v>174</v>
      </c>
      <c r="U10" s="457">
        <f t="shared" si="2"/>
        <v>0</v>
      </c>
      <c r="V10" s="457">
        <f t="shared" si="2"/>
        <v>0</v>
      </c>
      <c r="W10" s="457">
        <f t="shared" si="2"/>
        <v>14</v>
      </c>
      <c r="X10" s="457">
        <f t="shared" si="2"/>
        <v>0</v>
      </c>
      <c r="Y10" s="457">
        <f>Y11</f>
        <v>835</v>
      </c>
      <c r="Z10" s="457">
        <f t="shared" si="2"/>
        <v>34</v>
      </c>
      <c r="AA10" s="457">
        <f t="shared" si="2"/>
        <v>804</v>
      </c>
      <c r="AB10" s="457">
        <f t="shared" si="2"/>
        <v>506</v>
      </c>
      <c r="AC10" s="457">
        <f t="shared" si="2"/>
        <v>298</v>
      </c>
      <c r="AD10" s="457">
        <f t="shared" si="2"/>
        <v>0</v>
      </c>
      <c r="AE10" s="457">
        <f t="shared" si="2"/>
        <v>0</v>
      </c>
      <c r="AF10" s="457">
        <f t="shared" si="2"/>
        <v>24</v>
      </c>
      <c r="AG10" s="457">
        <f t="shared" si="2"/>
        <v>24</v>
      </c>
      <c r="AH10" s="457">
        <f>SUM(AH37+AH42+AH47+AH42)</f>
        <v>412</v>
      </c>
      <c r="AI10" s="457">
        <f t="shared" si="2"/>
        <v>0</v>
      </c>
      <c r="AJ10" s="457">
        <f t="shared" si="2"/>
        <v>0</v>
      </c>
      <c r="AK10" s="457">
        <f t="shared" si="2"/>
        <v>0</v>
      </c>
      <c r="AL10" s="457">
        <f t="shared" si="2"/>
        <v>0</v>
      </c>
      <c r="AM10" s="457">
        <f t="shared" si="2"/>
        <v>0</v>
      </c>
      <c r="AN10" s="457">
        <f t="shared" si="2"/>
        <v>0</v>
      </c>
      <c r="AO10" s="457">
        <f t="shared" si="2"/>
        <v>0</v>
      </c>
      <c r="AP10" s="457">
        <f t="shared" si="2"/>
        <v>0</v>
      </c>
      <c r="AQ10" s="457">
        <f t="shared" si="2"/>
        <v>0</v>
      </c>
      <c r="AR10" s="457">
        <f t="shared" si="2"/>
        <v>0</v>
      </c>
      <c r="AS10" s="457">
        <f t="shared" si="2"/>
        <v>0</v>
      </c>
      <c r="AT10" s="457">
        <f t="shared" si="2"/>
        <v>0</v>
      </c>
      <c r="AU10" s="457">
        <f t="shared" si="2"/>
        <v>0</v>
      </c>
      <c r="AV10" s="457">
        <f t="shared" si="2"/>
        <v>0</v>
      </c>
      <c r="AW10" s="457">
        <f t="shared" si="2"/>
        <v>0</v>
      </c>
      <c r="AX10" s="457">
        <f t="shared" si="2"/>
        <v>0</v>
      </c>
      <c r="AY10" s="457">
        <f t="shared" si="2"/>
        <v>0</v>
      </c>
      <c r="AZ10" s="558">
        <f t="shared" si="2"/>
        <v>0</v>
      </c>
      <c r="BA10" s="558">
        <f t="shared" si="2"/>
        <v>0</v>
      </c>
      <c r="BB10" s="558">
        <f aca="true" t="shared" si="3" ref="BB10:BQ10">BB11</f>
        <v>0</v>
      </c>
      <c r="BC10" s="558">
        <f t="shared" si="3"/>
        <v>0</v>
      </c>
      <c r="BD10" s="558">
        <f t="shared" si="3"/>
        <v>0</v>
      </c>
      <c r="BE10" s="558">
        <f t="shared" si="3"/>
        <v>0</v>
      </c>
      <c r="BF10" s="558">
        <f t="shared" si="3"/>
        <v>0</v>
      </c>
      <c r="BG10" s="558">
        <f t="shared" si="3"/>
        <v>0</v>
      </c>
      <c r="BH10" s="558">
        <f t="shared" si="3"/>
        <v>0</v>
      </c>
      <c r="BI10" s="558">
        <f t="shared" si="3"/>
        <v>0</v>
      </c>
      <c r="BJ10" s="558">
        <f t="shared" si="3"/>
        <v>0</v>
      </c>
      <c r="BK10" s="558">
        <f t="shared" si="3"/>
        <v>0</v>
      </c>
      <c r="BL10" s="558">
        <f t="shared" si="3"/>
        <v>0</v>
      </c>
      <c r="BM10" s="558">
        <f t="shared" si="3"/>
        <v>0</v>
      </c>
      <c r="BN10" s="558">
        <f t="shared" si="3"/>
        <v>0</v>
      </c>
      <c r="BO10" s="558">
        <f t="shared" si="3"/>
        <v>0</v>
      </c>
      <c r="BP10" s="558">
        <f t="shared" si="3"/>
        <v>0</v>
      </c>
      <c r="BQ10" s="558">
        <f t="shared" si="3"/>
        <v>0</v>
      </c>
      <c r="BU10" s="458"/>
    </row>
    <row r="11" spans="1:73" s="21" customFormat="1" ht="30" customHeight="1" thickBot="1">
      <c r="A11" s="101"/>
      <c r="B11" s="102"/>
      <c r="C11" s="459" t="s">
        <v>130</v>
      </c>
      <c r="D11" s="460">
        <v>0</v>
      </c>
      <c r="E11" s="461">
        <v>10</v>
      </c>
      <c r="F11" s="462">
        <v>3</v>
      </c>
      <c r="G11" s="371">
        <f>SUM(G12:G25)</f>
        <v>1488</v>
      </c>
      <c r="H11" s="371">
        <f>SUM(H12:H25)</f>
        <v>64</v>
      </c>
      <c r="I11" s="371">
        <f>SUM(I12:I25)</f>
        <v>1372</v>
      </c>
      <c r="J11" s="371">
        <f>SUM(J12:J25)</f>
        <v>888</v>
      </c>
      <c r="K11" s="371">
        <f>SUM(K12:K25)</f>
        <v>836</v>
      </c>
      <c r="L11" s="371">
        <f>SUM(L12:L25)</f>
        <v>0</v>
      </c>
      <c r="M11" s="371">
        <f>SUM(M12:M25)</f>
        <v>0</v>
      </c>
      <c r="N11" s="371">
        <f>SUM(N12:N25)</f>
        <v>38</v>
      </c>
      <c r="O11" s="371">
        <f>SUM(O12:O25)</f>
        <v>28</v>
      </c>
      <c r="P11" s="371">
        <f>SUM(P12:P25)</f>
        <v>602</v>
      </c>
      <c r="Q11" s="371">
        <f>SUM(Q12:Q25)</f>
        <v>32</v>
      </c>
      <c r="R11" s="371">
        <f>SUM(R12:R25)</f>
        <v>556</v>
      </c>
      <c r="S11" s="371">
        <f>SUM(S12:S25)</f>
        <v>382</v>
      </c>
      <c r="T11" s="371">
        <f>SUM(T12:T25)</f>
        <v>174</v>
      </c>
      <c r="U11" s="371">
        <f>SUM(U12:U25)</f>
        <v>0</v>
      </c>
      <c r="V11" s="371">
        <f>SUM(V12:V25)</f>
        <v>0</v>
      </c>
      <c r="W11" s="371">
        <f>SUM(W12:W25)</f>
        <v>14</v>
      </c>
      <c r="X11" s="371">
        <f>SUM(X12:X25)</f>
        <v>0</v>
      </c>
      <c r="Y11" s="371">
        <f>SUM(Y12:Y25)</f>
        <v>835</v>
      </c>
      <c r="Z11" s="371">
        <f>SUM(Z12:Z25)</f>
        <v>34</v>
      </c>
      <c r="AA11" s="371">
        <f>SUM(AA12:AA25)</f>
        <v>804</v>
      </c>
      <c r="AB11" s="371">
        <f>SUM(AB12:AB25)</f>
        <v>506</v>
      </c>
      <c r="AC11" s="371">
        <f>SUM(AC12:AC25)</f>
        <v>298</v>
      </c>
      <c r="AD11" s="371">
        <f>SUM(AD12:AD25)</f>
        <v>0</v>
      </c>
      <c r="AE11" s="371">
        <f>SUM(AE12:AE25)</f>
        <v>0</v>
      </c>
      <c r="AF11" s="371">
        <f>SUM(AF12:AF25)</f>
        <v>24</v>
      </c>
      <c r="AG11" s="371">
        <f>SUM(AG12:AG25)</f>
        <v>24</v>
      </c>
      <c r="AH11" s="371">
        <f>SUM(AH12:AH25)</f>
        <v>0</v>
      </c>
      <c r="AI11" s="371">
        <f>SUM(AI12:AI25)</f>
        <v>0</v>
      </c>
      <c r="AJ11" s="371">
        <f>SUM(AJ12:AJ25)</f>
        <v>0</v>
      </c>
      <c r="AK11" s="371">
        <f>SUM(AK12:AK25)</f>
        <v>0</v>
      </c>
      <c r="AL11" s="371">
        <f>SUM(AL12:AL25)</f>
        <v>0</v>
      </c>
      <c r="AM11" s="371">
        <f>SUM(AM12:AM25)</f>
        <v>0</v>
      </c>
      <c r="AN11" s="371">
        <f>SUM(AN12:AN25)</f>
        <v>0</v>
      </c>
      <c r="AO11" s="371">
        <f>SUM(AO12:AO25)</f>
        <v>0</v>
      </c>
      <c r="AP11" s="371">
        <f>SUM(AP12:AP25)</f>
        <v>0</v>
      </c>
      <c r="AQ11" s="371">
        <f>SUM(AQ12:AQ25)</f>
        <v>0</v>
      </c>
      <c r="AR11" s="371">
        <f>SUM(AR12:AR25)</f>
        <v>0</v>
      </c>
      <c r="AS11" s="371">
        <f>SUM(AS12:AS25)</f>
        <v>0</v>
      </c>
      <c r="AT11" s="371">
        <f>SUM(AT12:AT25)</f>
        <v>0</v>
      </c>
      <c r="AU11" s="371">
        <f>SUM(AU12:AU25)</f>
        <v>0</v>
      </c>
      <c r="AV11" s="371">
        <f>SUM(AV12:AV25)</f>
        <v>0</v>
      </c>
      <c r="AW11" s="371">
        <f>SUM(AW12:AW25)</f>
        <v>0</v>
      </c>
      <c r="AX11" s="371">
        <f>SUM(AX12:AX25)</f>
        <v>0</v>
      </c>
      <c r="AY11" s="371">
        <f>SUM(AY12:AY25)</f>
        <v>0</v>
      </c>
      <c r="AZ11" s="558">
        <f>SUM(AZ12:AZ25)</f>
        <v>0</v>
      </c>
      <c r="BA11" s="558">
        <f>SUM(BA12:BA25)</f>
        <v>0</v>
      </c>
      <c r="BB11" s="558">
        <f>SUM(BB12:BB25)</f>
        <v>0</v>
      </c>
      <c r="BC11" s="558">
        <f>SUM(BC12:BC25)</f>
        <v>0</v>
      </c>
      <c r="BD11" s="558">
        <f>SUM(BD12:BD25)</f>
        <v>0</v>
      </c>
      <c r="BE11" s="558">
        <f>SUM(BE12:BE25)</f>
        <v>0</v>
      </c>
      <c r="BF11" s="558">
        <f>SUM(BF12:BF25)</f>
        <v>0</v>
      </c>
      <c r="BG11" s="558">
        <f>SUM(BG12:BG25)</f>
        <v>0</v>
      </c>
      <c r="BH11" s="558">
        <f>SUM(BH12:BH25)</f>
        <v>0</v>
      </c>
      <c r="BI11" s="558">
        <f>SUM(BI12:BI25)</f>
        <v>0</v>
      </c>
      <c r="BJ11" s="558">
        <f>SUM(BJ12:BJ25)</f>
        <v>0</v>
      </c>
      <c r="BK11" s="558">
        <f>SUM(BK12:BK25)</f>
        <v>0</v>
      </c>
      <c r="BL11" s="558">
        <f>SUM(BL12:BL25)</f>
        <v>0</v>
      </c>
      <c r="BM11" s="558">
        <f>SUM(BM12:BM25)</f>
        <v>0</v>
      </c>
      <c r="BN11" s="558">
        <f>SUM(BN12:BN25)</f>
        <v>0</v>
      </c>
      <c r="BO11" s="558">
        <f>SUM(BO12:BO25)</f>
        <v>0</v>
      </c>
      <c r="BP11" s="558">
        <f>SUM(BP12:BP25)</f>
        <v>0</v>
      </c>
      <c r="BQ11" s="558">
        <f>SUM(BQ12:BQ25)</f>
        <v>0</v>
      </c>
      <c r="BU11" s="458"/>
    </row>
    <row r="12" spans="1:76" s="22" customFormat="1" ht="30" customHeight="1">
      <c r="A12" s="463" t="s">
        <v>145</v>
      </c>
      <c r="B12" s="464" t="s">
        <v>64</v>
      </c>
      <c r="C12" s="465" t="s">
        <v>123</v>
      </c>
      <c r="D12" s="466" t="s">
        <v>2</v>
      </c>
      <c r="E12" s="467"/>
      <c r="F12" s="468">
        <v>2</v>
      </c>
      <c r="G12" s="469">
        <f>I12+N12+O12</f>
        <v>72</v>
      </c>
      <c r="H12" s="470">
        <v>2</v>
      </c>
      <c r="I12" s="471">
        <f>J12+K12</f>
        <v>66</v>
      </c>
      <c r="J12" s="472">
        <v>6</v>
      </c>
      <c r="K12" s="472">
        <v>60</v>
      </c>
      <c r="L12" s="472"/>
      <c r="M12" s="473"/>
      <c r="N12" s="473">
        <v>2</v>
      </c>
      <c r="O12" s="474">
        <v>4</v>
      </c>
      <c r="P12" s="116">
        <f>SUM(S12:X12)+2</f>
        <v>36</v>
      </c>
      <c r="Q12" s="115">
        <v>2</v>
      </c>
      <c r="R12" s="115">
        <f>S12+T12</f>
        <v>34</v>
      </c>
      <c r="S12" s="115">
        <v>4</v>
      </c>
      <c r="T12" s="114">
        <v>30</v>
      </c>
      <c r="U12" s="114"/>
      <c r="V12" s="114"/>
      <c r="W12" s="114"/>
      <c r="X12" s="129"/>
      <c r="Y12" s="116">
        <v>36</v>
      </c>
      <c r="Z12" s="135">
        <v>2</v>
      </c>
      <c r="AA12" s="115">
        <f>AB12+AC12</f>
        <v>26</v>
      </c>
      <c r="AB12" s="115">
        <v>2</v>
      </c>
      <c r="AC12" s="135">
        <v>24</v>
      </c>
      <c r="AD12" s="135"/>
      <c r="AE12" s="135"/>
      <c r="AF12" s="135">
        <v>2</v>
      </c>
      <c r="AG12" s="128">
        <v>6</v>
      </c>
      <c r="AH12" s="475"/>
      <c r="AI12" s="476"/>
      <c r="AJ12" s="476"/>
      <c r="AK12" s="476"/>
      <c r="AL12" s="476"/>
      <c r="AM12" s="476"/>
      <c r="AN12" s="477"/>
      <c r="AO12" s="477"/>
      <c r="AP12" s="478"/>
      <c r="AQ12" s="475"/>
      <c r="AR12" s="476"/>
      <c r="AS12" s="476"/>
      <c r="AT12" s="476"/>
      <c r="AU12" s="476"/>
      <c r="AV12" s="476"/>
      <c r="AW12" s="476"/>
      <c r="AX12" s="476"/>
      <c r="AY12" s="479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9"/>
      <c r="BK12" s="559"/>
      <c r="BL12" s="559"/>
      <c r="BM12" s="559"/>
      <c r="BN12" s="559"/>
      <c r="BO12" s="559"/>
      <c r="BP12" s="559"/>
      <c r="BQ12" s="554"/>
      <c r="BT12" s="481">
        <f>G12-P12-Y12</f>
        <v>0</v>
      </c>
      <c r="BU12" s="482">
        <f>I12-R12-AA12</f>
        <v>6</v>
      </c>
      <c r="BV12" s="483">
        <f>J12-S12-AB12</f>
        <v>0</v>
      </c>
      <c r="BW12" s="22">
        <f>N12-W12-AF12</f>
        <v>0</v>
      </c>
      <c r="BX12" s="22">
        <f>O12-X12-AG12</f>
        <v>-2</v>
      </c>
    </row>
    <row r="13" spans="1:76" s="22" customFormat="1" ht="30" customHeight="1">
      <c r="A13" s="134" t="s">
        <v>146</v>
      </c>
      <c r="B13" s="133" t="s">
        <v>66</v>
      </c>
      <c r="C13" s="484" t="s">
        <v>67</v>
      </c>
      <c r="D13" s="485"/>
      <c r="E13" s="486">
        <v>2</v>
      </c>
      <c r="F13" s="487"/>
      <c r="G13" s="488">
        <f>I13+N13+O13</f>
        <v>108</v>
      </c>
      <c r="H13" s="489">
        <v>4</v>
      </c>
      <c r="I13" s="132">
        <v>106</v>
      </c>
      <c r="J13" s="204">
        <v>102</v>
      </c>
      <c r="K13" s="204">
        <v>102</v>
      </c>
      <c r="L13" s="204"/>
      <c r="M13" s="205"/>
      <c r="N13" s="205">
        <v>2</v>
      </c>
      <c r="O13" s="480"/>
      <c r="P13" s="136">
        <f>R13+V13+W13+X13+Q13</f>
        <v>39</v>
      </c>
      <c r="Q13" s="262">
        <v>1</v>
      </c>
      <c r="R13" s="262">
        <v>38</v>
      </c>
      <c r="S13" s="262">
        <v>38</v>
      </c>
      <c r="T13" s="137"/>
      <c r="U13" s="137"/>
      <c r="V13" s="137"/>
      <c r="W13" s="137"/>
      <c r="X13" s="139"/>
      <c r="Y13" s="116">
        <f aca="true" t="shared" si="4" ref="Y13:Y25">AA13+AF13+AG13</f>
        <v>66</v>
      </c>
      <c r="Z13" s="113">
        <v>3</v>
      </c>
      <c r="AA13" s="262">
        <v>64</v>
      </c>
      <c r="AB13" s="262">
        <v>64</v>
      </c>
      <c r="AC13" s="113"/>
      <c r="AD13" s="113"/>
      <c r="AE13" s="113"/>
      <c r="AF13" s="113">
        <v>2</v>
      </c>
      <c r="AG13" s="138"/>
      <c r="AH13" s="334"/>
      <c r="AI13" s="206"/>
      <c r="AJ13" s="206"/>
      <c r="AK13" s="206"/>
      <c r="AL13" s="206"/>
      <c r="AM13" s="206"/>
      <c r="AN13" s="266"/>
      <c r="AO13" s="266"/>
      <c r="AP13" s="412"/>
      <c r="AQ13" s="334"/>
      <c r="AR13" s="206"/>
      <c r="AS13" s="206"/>
      <c r="AT13" s="206"/>
      <c r="AU13" s="206"/>
      <c r="AV13" s="206"/>
      <c r="AW13" s="206"/>
      <c r="AX13" s="206"/>
      <c r="AY13" s="7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9"/>
      <c r="BK13" s="559"/>
      <c r="BL13" s="559"/>
      <c r="BM13" s="559"/>
      <c r="BN13" s="559"/>
      <c r="BO13" s="559"/>
      <c r="BP13" s="559"/>
      <c r="BQ13" s="554"/>
      <c r="BT13" s="481">
        <f>G13-P13-Y13</f>
        <v>3</v>
      </c>
      <c r="BU13" s="482">
        <f>I13-R13-AA13</f>
        <v>4</v>
      </c>
      <c r="BV13" s="483">
        <f>J13-S13-AB13</f>
        <v>0</v>
      </c>
      <c r="BW13" s="22">
        <f>N13-W13-AF13</f>
        <v>0</v>
      </c>
      <c r="BX13" s="22">
        <f>O13-X13-AG13</f>
        <v>0</v>
      </c>
    </row>
    <row r="14" spans="1:76" s="22" customFormat="1" ht="30" customHeight="1">
      <c r="A14" s="134" t="s">
        <v>147</v>
      </c>
      <c r="B14" s="490" t="s">
        <v>144</v>
      </c>
      <c r="C14" s="491" t="s">
        <v>79</v>
      </c>
      <c r="D14" s="492"/>
      <c r="E14" s="486">
        <v>1</v>
      </c>
      <c r="F14" s="493">
        <v>2</v>
      </c>
      <c r="G14" s="488">
        <f>I14+N14+O14+8</f>
        <v>352</v>
      </c>
      <c r="H14" s="489">
        <v>8</v>
      </c>
      <c r="I14" s="132">
        <v>330</v>
      </c>
      <c r="J14" s="206">
        <v>68</v>
      </c>
      <c r="K14" s="206">
        <v>262</v>
      </c>
      <c r="L14" s="206"/>
      <c r="M14" s="206"/>
      <c r="N14" s="207">
        <v>8</v>
      </c>
      <c r="O14" s="480">
        <v>6</v>
      </c>
      <c r="P14" s="136">
        <f>R14+V14+W14+X14+3</f>
        <v>137</v>
      </c>
      <c r="Q14" s="262">
        <v>3</v>
      </c>
      <c r="R14" s="262">
        <v>130</v>
      </c>
      <c r="S14" s="262">
        <v>30</v>
      </c>
      <c r="T14" s="137">
        <v>100</v>
      </c>
      <c r="U14" s="137"/>
      <c r="V14" s="137"/>
      <c r="W14" s="137">
        <v>4</v>
      </c>
      <c r="X14" s="139"/>
      <c r="Y14" s="116">
        <f>AA14+AF14+AG14+5</f>
        <v>215</v>
      </c>
      <c r="Z14" s="113">
        <v>5</v>
      </c>
      <c r="AA14" s="262">
        <v>200</v>
      </c>
      <c r="AB14" s="262">
        <v>38</v>
      </c>
      <c r="AC14" s="113">
        <v>162</v>
      </c>
      <c r="AD14" s="113"/>
      <c r="AE14" s="113"/>
      <c r="AF14" s="113">
        <v>4</v>
      </c>
      <c r="AG14" s="138">
        <v>6</v>
      </c>
      <c r="AH14" s="334"/>
      <c r="AI14" s="206"/>
      <c r="AJ14" s="206"/>
      <c r="AK14" s="206"/>
      <c r="AL14" s="206"/>
      <c r="AM14" s="206"/>
      <c r="AN14" s="266"/>
      <c r="AO14" s="266"/>
      <c r="AP14" s="412"/>
      <c r="AQ14" s="334"/>
      <c r="AR14" s="206"/>
      <c r="AS14" s="206"/>
      <c r="AT14" s="206"/>
      <c r="AU14" s="206"/>
      <c r="AV14" s="206"/>
      <c r="AW14" s="206"/>
      <c r="AX14" s="206"/>
      <c r="AY14" s="7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9"/>
      <c r="BK14" s="559"/>
      <c r="BL14" s="559"/>
      <c r="BM14" s="559"/>
      <c r="BN14" s="559"/>
      <c r="BO14" s="559"/>
      <c r="BP14" s="559"/>
      <c r="BQ14" s="554"/>
      <c r="BT14" s="481">
        <f>G14-P14-Y14</f>
        <v>0</v>
      </c>
      <c r="BU14" s="482">
        <f>I14-R14-AA14</f>
        <v>0</v>
      </c>
      <c r="BV14" s="483">
        <f>J14-S14-AB14</f>
        <v>0</v>
      </c>
      <c r="BW14" s="22">
        <f>N14-W14-AF14</f>
        <v>0</v>
      </c>
      <c r="BX14" s="22">
        <f>O14-X14-AG14</f>
        <v>0</v>
      </c>
    </row>
    <row r="15" spans="1:76" s="22" customFormat="1" ht="30" customHeight="1">
      <c r="A15" s="134" t="s">
        <v>148</v>
      </c>
      <c r="B15" s="490" t="s">
        <v>158</v>
      </c>
      <c r="C15" s="494" t="s">
        <v>68</v>
      </c>
      <c r="D15" s="485"/>
      <c r="E15" s="56">
        <v>2</v>
      </c>
      <c r="F15" s="493" t="s">
        <v>2</v>
      </c>
      <c r="G15" s="488">
        <f>I15+N15+O15</f>
        <v>72</v>
      </c>
      <c r="H15" s="489">
        <v>2</v>
      </c>
      <c r="I15" s="132">
        <v>70</v>
      </c>
      <c r="J15" s="53">
        <v>68</v>
      </c>
      <c r="K15" s="53">
        <v>68</v>
      </c>
      <c r="L15" s="53"/>
      <c r="M15" s="53"/>
      <c r="N15" s="67">
        <v>2</v>
      </c>
      <c r="O15" s="75"/>
      <c r="P15" s="136">
        <f>R15+V15+W15+X15+1</f>
        <v>31</v>
      </c>
      <c r="Q15" s="113">
        <v>1</v>
      </c>
      <c r="R15" s="262">
        <v>28</v>
      </c>
      <c r="S15" s="262">
        <v>28</v>
      </c>
      <c r="T15" s="137"/>
      <c r="U15" s="137"/>
      <c r="V15" s="137"/>
      <c r="W15" s="137">
        <v>2</v>
      </c>
      <c r="X15" s="139"/>
      <c r="Y15" s="116">
        <f>AA15+AF15+AG15+1</f>
        <v>41</v>
      </c>
      <c r="Z15" s="113">
        <v>1</v>
      </c>
      <c r="AA15" s="262">
        <v>40</v>
      </c>
      <c r="AB15" s="262">
        <v>40</v>
      </c>
      <c r="AC15" s="137"/>
      <c r="AD15" s="137"/>
      <c r="AE15" s="137"/>
      <c r="AF15" s="137"/>
      <c r="AG15" s="138"/>
      <c r="AH15" s="334"/>
      <c r="AI15" s="206"/>
      <c r="AJ15" s="206"/>
      <c r="AK15" s="206"/>
      <c r="AL15" s="206"/>
      <c r="AM15" s="206"/>
      <c r="AN15" s="266"/>
      <c r="AO15" s="266"/>
      <c r="AP15" s="412"/>
      <c r="AQ15" s="334"/>
      <c r="AR15" s="206"/>
      <c r="AS15" s="206"/>
      <c r="AT15" s="206"/>
      <c r="AU15" s="206"/>
      <c r="AV15" s="206"/>
      <c r="AW15" s="206"/>
      <c r="AX15" s="206"/>
      <c r="AY15" s="74"/>
      <c r="AZ15" s="554"/>
      <c r="BA15" s="554"/>
      <c r="BB15" s="554"/>
      <c r="BC15" s="554"/>
      <c r="BD15" s="554"/>
      <c r="BE15" s="554"/>
      <c r="BF15" s="554"/>
      <c r="BG15" s="554"/>
      <c r="BH15" s="560"/>
      <c r="BI15" s="332"/>
      <c r="BJ15" s="332"/>
      <c r="BK15" s="332"/>
      <c r="BL15" s="332"/>
      <c r="BM15" s="332"/>
      <c r="BN15" s="332"/>
      <c r="BO15" s="332"/>
      <c r="BP15" s="332"/>
      <c r="BQ15" s="554"/>
      <c r="BT15" s="481">
        <f>G15-P15-Y15</f>
        <v>0</v>
      </c>
      <c r="BU15" s="482">
        <f>I15-R15-AA15</f>
        <v>2</v>
      </c>
      <c r="BV15" s="483">
        <f>J15-S15-AB15</f>
        <v>0</v>
      </c>
      <c r="BW15" s="22">
        <f>N15-W15-AF15</f>
        <v>0</v>
      </c>
      <c r="BX15" s="22">
        <f>O15-X15-AG15</f>
        <v>0</v>
      </c>
    </row>
    <row r="16" spans="1:76" s="15" customFormat="1" ht="30" customHeight="1">
      <c r="A16" s="134" t="s">
        <v>149</v>
      </c>
      <c r="B16" s="490" t="s">
        <v>159</v>
      </c>
      <c r="C16" s="495" t="s">
        <v>79</v>
      </c>
      <c r="D16" s="485"/>
      <c r="E16" s="56">
        <v>2</v>
      </c>
      <c r="F16" s="493">
        <v>2</v>
      </c>
      <c r="G16" s="488">
        <f>I16+N16+O16+6</f>
        <v>108</v>
      </c>
      <c r="H16" s="489">
        <v>6</v>
      </c>
      <c r="I16" s="132">
        <v>90</v>
      </c>
      <c r="J16" s="53">
        <v>54</v>
      </c>
      <c r="K16" s="53">
        <v>36</v>
      </c>
      <c r="L16" s="53"/>
      <c r="M16" s="53"/>
      <c r="N16" s="67">
        <v>6</v>
      </c>
      <c r="O16" s="75">
        <v>6</v>
      </c>
      <c r="P16" s="136">
        <f>R16+V16+W16+X16+3</f>
        <v>47</v>
      </c>
      <c r="Q16" s="113">
        <v>3</v>
      </c>
      <c r="R16" s="262">
        <v>42</v>
      </c>
      <c r="S16" s="262">
        <v>42</v>
      </c>
      <c r="T16" s="137"/>
      <c r="U16" s="137"/>
      <c r="V16" s="137"/>
      <c r="W16" s="137">
        <v>2</v>
      </c>
      <c r="X16" s="139"/>
      <c r="Y16" s="116">
        <v>61</v>
      </c>
      <c r="Z16" s="113">
        <v>3</v>
      </c>
      <c r="AA16" s="262">
        <v>48</v>
      </c>
      <c r="AB16" s="262">
        <v>12</v>
      </c>
      <c r="AC16" s="137">
        <v>36</v>
      </c>
      <c r="AD16" s="137"/>
      <c r="AE16" s="137"/>
      <c r="AF16" s="137">
        <v>4</v>
      </c>
      <c r="AG16" s="138">
        <v>6</v>
      </c>
      <c r="AH16" s="334"/>
      <c r="AI16" s="206"/>
      <c r="AJ16" s="206"/>
      <c r="AK16" s="206"/>
      <c r="AL16" s="206"/>
      <c r="AM16" s="206"/>
      <c r="AN16" s="266"/>
      <c r="AO16" s="266"/>
      <c r="AP16" s="412"/>
      <c r="AQ16" s="334"/>
      <c r="AR16" s="206"/>
      <c r="AS16" s="206"/>
      <c r="AT16" s="206"/>
      <c r="AU16" s="206"/>
      <c r="AV16" s="206"/>
      <c r="AW16" s="206"/>
      <c r="AX16" s="206"/>
      <c r="AY16" s="74"/>
      <c r="AZ16" s="554"/>
      <c r="BA16" s="554"/>
      <c r="BB16" s="554"/>
      <c r="BC16" s="554"/>
      <c r="BD16" s="554"/>
      <c r="BE16" s="554"/>
      <c r="BF16" s="554"/>
      <c r="BG16" s="554"/>
      <c r="BH16" s="561"/>
      <c r="BI16" s="332"/>
      <c r="BJ16" s="332"/>
      <c r="BK16" s="332"/>
      <c r="BL16" s="332"/>
      <c r="BM16" s="332"/>
      <c r="BN16" s="332"/>
      <c r="BO16" s="332"/>
      <c r="BP16" s="332"/>
      <c r="BQ16" s="562"/>
      <c r="BT16" s="481">
        <f>G16-P16-Y16</f>
        <v>0</v>
      </c>
      <c r="BU16" s="482">
        <f>I16-R16-AA16</f>
        <v>0</v>
      </c>
      <c r="BV16" s="483">
        <f>J16-S16-AB16</f>
        <v>0</v>
      </c>
      <c r="BW16" s="22">
        <f>N16-W16-AF16</f>
        <v>0</v>
      </c>
      <c r="BX16" s="22">
        <f>O16-X16-AG16</f>
        <v>0</v>
      </c>
    </row>
    <row r="17" spans="1:76" s="15" customFormat="1" ht="30" customHeight="1">
      <c r="A17" s="134" t="s">
        <v>150</v>
      </c>
      <c r="B17" s="496" t="s">
        <v>160</v>
      </c>
      <c r="C17" s="497" t="s">
        <v>123</v>
      </c>
      <c r="D17" s="492"/>
      <c r="E17" s="486"/>
      <c r="F17" s="493">
        <v>2</v>
      </c>
      <c r="G17" s="488">
        <f>I17+N17+O17+20</f>
        <v>180</v>
      </c>
      <c r="H17" s="489">
        <v>20</v>
      </c>
      <c r="I17" s="132">
        <v>140</v>
      </c>
      <c r="J17" s="53">
        <v>98</v>
      </c>
      <c r="K17" s="53">
        <v>42</v>
      </c>
      <c r="L17" s="53"/>
      <c r="M17" s="53"/>
      <c r="N17" s="67">
        <v>14</v>
      </c>
      <c r="O17" s="75">
        <v>6</v>
      </c>
      <c r="P17" s="136">
        <f>R17+V17+W17+X17+12</f>
        <v>96</v>
      </c>
      <c r="Q17" s="113">
        <v>12</v>
      </c>
      <c r="R17" s="262">
        <v>80</v>
      </c>
      <c r="S17" s="262">
        <v>58</v>
      </c>
      <c r="T17" s="137">
        <v>22</v>
      </c>
      <c r="U17" s="137"/>
      <c r="V17" s="137"/>
      <c r="W17" s="137">
        <v>4</v>
      </c>
      <c r="X17" s="139"/>
      <c r="Y17" s="116">
        <f t="shared" si="4"/>
        <v>76</v>
      </c>
      <c r="Z17" s="113">
        <v>8</v>
      </c>
      <c r="AA17" s="262">
        <v>60</v>
      </c>
      <c r="AB17" s="262">
        <v>40</v>
      </c>
      <c r="AC17" s="137">
        <v>20</v>
      </c>
      <c r="AD17" s="137"/>
      <c r="AE17" s="137"/>
      <c r="AF17" s="137">
        <v>10</v>
      </c>
      <c r="AG17" s="138">
        <v>6</v>
      </c>
      <c r="AH17" s="334"/>
      <c r="AI17" s="206"/>
      <c r="AJ17" s="206"/>
      <c r="AK17" s="206"/>
      <c r="AL17" s="206"/>
      <c r="AM17" s="206"/>
      <c r="AN17" s="266"/>
      <c r="AO17" s="266"/>
      <c r="AP17" s="412"/>
      <c r="AQ17" s="334"/>
      <c r="AR17" s="206"/>
      <c r="AS17" s="206"/>
      <c r="AT17" s="206"/>
      <c r="AU17" s="206"/>
      <c r="AV17" s="206"/>
      <c r="AW17" s="206"/>
      <c r="AX17" s="206"/>
      <c r="AY17" s="74"/>
      <c r="AZ17" s="554"/>
      <c r="BA17" s="554"/>
      <c r="BB17" s="554"/>
      <c r="BC17" s="554"/>
      <c r="BD17" s="554"/>
      <c r="BE17" s="554"/>
      <c r="BF17" s="554"/>
      <c r="BG17" s="554"/>
      <c r="BH17" s="561"/>
      <c r="BI17" s="332"/>
      <c r="BJ17" s="332"/>
      <c r="BK17" s="332"/>
      <c r="BL17" s="332"/>
      <c r="BM17" s="332"/>
      <c r="BN17" s="332"/>
      <c r="BO17" s="332"/>
      <c r="BP17" s="332"/>
      <c r="BQ17" s="554"/>
      <c r="BT17" s="481">
        <f>G17-P17-Y17</f>
        <v>8</v>
      </c>
      <c r="BU17" s="482">
        <f>I17-R17-AA17</f>
        <v>0</v>
      </c>
      <c r="BV17" s="483">
        <f>J17-S17-AB17</f>
        <v>0</v>
      </c>
      <c r="BW17" s="22">
        <f>N17-W17-AF17</f>
        <v>0</v>
      </c>
      <c r="BX17" s="22">
        <f>O17-X17-AG17</f>
        <v>0</v>
      </c>
    </row>
    <row r="18" spans="1:76" s="15" customFormat="1" ht="30" customHeight="1">
      <c r="A18" s="208" t="s">
        <v>151</v>
      </c>
      <c r="B18" s="498" t="s">
        <v>161</v>
      </c>
      <c r="C18" s="491" t="s">
        <v>68</v>
      </c>
      <c r="D18" s="499" t="s">
        <v>2</v>
      </c>
      <c r="E18" s="486">
        <v>2</v>
      </c>
      <c r="F18" s="487"/>
      <c r="G18" s="488">
        <f>I18+N18+O18</f>
        <v>72</v>
      </c>
      <c r="H18" s="489"/>
      <c r="I18" s="132">
        <v>72</v>
      </c>
      <c r="J18" s="53">
        <v>54</v>
      </c>
      <c r="K18" s="53">
        <v>18</v>
      </c>
      <c r="L18" s="53"/>
      <c r="M18" s="53"/>
      <c r="N18" s="67"/>
      <c r="O18" s="75"/>
      <c r="P18" s="136">
        <f>R18+V18+W18+X18</f>
        <v>32</v>
      </c>
      <c r="Q18" s="113"/>
      <c r="R18" s="262">
        <v>32</v>
      </c>
      <c r="S18" s="262">
        <v>22</v>
      </c>
      <c r="T18" s="137">
        <v>10</v>
      </c>
      <c r="U18" s="137"/>
      <c r="V18" s="137"/>
      <c r="W18" s="137"/>
      <c r="X18" s="139"/>
      <c r="Y18" s="116">
        <f t="shared" si="4"/>
        <v>40</v>
      </c>
      <c r="Z18" s="113"/>
      <c r="AA18" s="262">
        <v>40</v>
      </c>
      <c r="AB18" s="262">
        <v>32</v>
      </c>
      <c r="AC18" s="137">
        <v>8</v>
      </c>
      <c r="AD18" s="137"/>
      <c r="AE18" s="137"/>
      <c r="AF18" s="137"/>
      <c r="AG18" s="138"/>
      <c r="AH18" s="334"/>
      <c r="AI18" s="206"/>
      <c r="AJ18" s="206"/>
      <c r="AK18" s="206"/>
      <c r="AL18" s="206"/>
      <c r="AM18" s="206"/>
      <c r="AN18" s="266"/>
      <c r="AO18" s="266"/>
      <c r="AP18" s="412"/>
      <c r="AQ18" s="334"/>
      <c r="AR18" s="206"/>
      <c r="AS18" s="206"/>
      <c r="AT18" s="206"/>
      <c r="AU18" s="206"/>
      <c r="AV18" s="206"/>
      <c r="AW18" s="206"/>
      <c r="AX18" s="206"/>
      <c r="AY18" s="74"/>
      <c r="AZ18" s="554"/>
      <c r="BA18" s="554"/>
      <c r="BB18" s="554"/>
      <c r="BC18" s="554"/>
      <c r="BD18" s="554"/>
      <c r="BE18" s="554"/>
      <c r="BF18" s="554"/>
      <c r="BG18" s="554"/>
      <c r="BH18" s="561"/>
      <c r="BI18" s="332"/>
      <c r="BJ18" s="332"/>
      <c r="BK18" s="332"/>
      <c r="BL18" s="332"/>
      <c r="BM18" s="332"/>
      <c r="BN18" s="332"/>
      <c r="BO18" s="332"/>
      <c r="BP18" s="332"/>
      <c r="BQ18" s="554"/>
      <c r="BT18" s="481">
        <f>G18-P18-Y18</f>
        <v>0</v>
      </c>
      <c r="BU18" s="482">
        <f>I18-R18-AA18</f>
        <v>0</v>
      </c>
      <c r="BV18" s="483">
        <f>J18-S18-AB18</f>
        <v>0</v>
      </c>
      <c r="BW18" s="22">
        <f>N18-W18-AF18</f>
        <v>0</v>
      </c>
      <c r="BX18" s="22">
        <f>O18-X18-AG18</f>
        <v>0</v>
      </c>
    </row>
    <row r="19" spans="1:76" s="15" customFormat="1" ht="30" customHeight="1">
      <c r="A19" s="208" t="s">
        <v>152</v>
      </c>
      <c r="B19" s="490" t="s">
        <v>162</v>
      </c>
      <c r="C19" s="131" t="s">
        <v>68</v>
      </c>
      <c r="D19" s="500"/>
      <c r="E19" s="56">
        <v>2</v>
      </c>
      <c r="F19" s="487"/>
      <c r="G19" s="488">
        <f>I19+N19+O19+4</f>
        <v>72</v>
      </c>
      <c r="H19" s="489">
        <v>4</v>
      </c>
      <c r="I19" s="132">
        <v>68</v>
      </c>
      <c r="J19" s="53">
        <v>60</v>
      </c>
      <c r="K19" s="53">
        <v>8</v>
      </c>
      <c r="L19" s="53"/>
      <c r="M19" s="53"/>
      <c r="N19" s="67"/>
      <c r="O19" s="75"/>
      <c r="P19" s="136">
        <f>R19+V19+W19+X19+2</f>
        <v>34</v>
      </c>
      <c r="Q19" s="113">
        <v>2</v>
      </c>
      <c r="R19" s="262">
        <v>32</v>
      </c>
      <c r="S19" s="262">
        <v>28</v>
      </c>
      <c r="T19" s="137">
        <v>4</v>
      </c>
      <c r="U19" s="137"/>
      <c r="V19" s="137"/>
      <c r="W19" s="137"/>
      <c r="X19" s="139"/>
      <c r="Y19" s="116">
        <f>AA19+AF19+AG19+2</f>
        <v>38</v>
      </c>
      <c r="Z19" s="113">
        <v>2</v>
      </c>
      <c r="AA19" s="262">
        <v>36</v>
      </c>
      <c r="AB19" s="262">
        <v>32</v>
      </c>
      <c r="AC19" s="137">
        <v>4</v>
      </c>
      <c r="AD19" s="137"/>
      <c r="AE19" s="137"/>
      <c r="AF19" s="137"/>
      <c r="AG19" s="138"/>
      <c r="AH19" s="334"/>
      <c r="AI19" s="206"/>
      <c r="AJ19" s="206"/>
      <c r="AK19" s="206"/>
      <c r="AL19" s="206"/>
      <c r="AM19" s="206"/>
      <c r="AN19" s="266"/>
      <c r="AO19" s="266"/>
      <c r="AP19" s="412"/>
      <c r="AQ19" s="334"/>
      <c r="AR19" s="206"/>
      <c r="AS19" s="206"/>
      <c r="AT19" s="206"/>
      <c r="AU19" s="206"/>
      <c r="AV19" s="206"/>
      <c r="AW19" s="206"/>
      <c r="AX19" s="206"/>
      <c r="AY19" s="74"/>
      <c r="AZ19" s="561"/>
      <c r="BA19" s="561"/>
      <c r="BB19" s="561"/>
      <c r="BC19" s="561"/>
      <c r="BD19" s="561"/>
      <c r="BE19" s="561"/>
      <c r="BF19" s="561"/>
      <c r="BG19" s="561"/>
      <c r="BH19" s="561"/>
      <c r="BI19" s="332"/>
      <c r="BJ19" s="332"/>
      <c r="BK19" s="332"/>
      <c r="BL19" s="332"/>
      <c r="BM19" s="332"/>
      <c r="BN19" s="332"/>
      <c r="BO19" s="332"/>
      <c r="BP19" s="332"/>
      <c r="BQ19" s="554"/>
      <c r="BT19" s="481">
        <f>G19-P19-Y19</f>
        <v>0</v>
      </c>
      <c r="BU19" s="482">
        <f>I19-R19-AA19</f>
        <v>0</v>
      </c>
      <c r="BV19" s="483">
        <f>J19-S19-AB19</f>
        <v>0</v>
      </c>
      <c r="BW19" s="22">
        <f>N19-W19-AF19</f>
        <v>0</v>
      </c>
      <c r="BX19" s="22">
        <f>O19-X19-AG19</f>
        <v>0</v>
      </c>
    </row>
    <row r="20" spans="1:76" s="15" customFormat="1" ht="30" customHeight="1">
      <c r="A20" s="134" t="s">
        <v>153</v>
      </c>
      <c r="B20" s="490" t="s">
        <v>16</v>
      </c>
      <c r="C20" s="491" t="s">
        <v>67</v>
      </c>
      <c r="D20" s="492"/>
      <c r="E20" s="56">
        <v>2</v>
      </c>
      <c r="F20" s="493"/>
      <c r="G20" s="501">
        <f>I20+N20+O20+14</f>
        <v>136</v>
      </c>
      <c r="H20" s="502">
        <v>14</v>
      </c>
      <c r="I20" s="503">
        <v>118</v>
      </c>
      <c r="J20" s="54">
        <v>118</v>
      </c>
      <c r="K20" s="54">
        <v>118</v>
      </c>
      <c r="L20" s="54"/>
      <c r="M20" s="54"/>
      <c r="N20" s="88">
        <v>4</v>
      </c>
      <c r="O20" s="504"/>
      <c r="P20" s="143">
        <f>R20+V20+W20+X20+6</f>
        <v>56</v>
      </c>
      <c r="Q20" s="505">
        <v>6</v>
      </c>
      <c r="R20" s="273">
        <v>48</v>
      </c>
      <c r="S20" s="273">
        <v>48</v>
      </c>
      <c r="T20" s="141"/>
      <c r="U20" s="141"/>
      <c r="V20" s="141"/>
      <c r="W20" s="141">
        <v>2</v>
      </c>
      <c r="X20" s="506"/>
      <c r="Y20" s="116">
        <f>AA20+AF20+AG20+8</f>
        <v>80</v>
      </c>
      <c r="Z20" s="505">
        <v>8</v>
      </c>
      <c r="AA20" s="273">
        <v>70</v>
      </c>
      <c r="AB20" s="273">
        <v>70</v>
      </c>
      <c r="AC20" s="141"/>
      <c r="AD20" s="141"/>
      <c r="AE20" s="141"/>
      <c r="AF20" s="141">
        <v>2</v>
      </c>
      <c r="AG20" s="142"/>
      <c r="AH20" s="215"/>
      <c r="AI20" s="56"/>
      <c r="AJ20" s="56"/>
      <c r="AK20" s="56"/>
      <c r="AL20" s="56"/>
      <c r="AM20" s="56"/>
      <c r="AN20" s="266"/>
      <c r="AO20" s="266"/>
      <c r="AP20" s="412"/>
      <c r="AQ20" s="334"/>
      <c r="AR20" s="56"/>
      <c r="AS20" s="56"/>
      <c r="AT20" s="56"/>
      <c r="AU20" s="56"/>
      <c r="AV20" s="56"/>
      <c r="AW20" s="56"/>
      <c r="AX20" s="56"/>
      <c r="AY20" s="74"/>
      <c r="AZ20" s="554"/>
      <c r="BA20" s="554"/>
      <c r="BB20" s="554"/>
      <c r="BC20" s="554"/>
      <c r="BD20" s="554"/>
      <c r="BE20" s="554"/>
      <c r="BF20" s="554"/>
      <c r="BG20" s="554"/>
      <c r="BH20" s="554"/>
      <c r="BI20" s="554"/>
      <c r="BJ20" s="554"/>
      <c r="BK20" s="554"/>
      <c r="BL20" s="554"/>
      <c r="BM20" s="554"/>
      <c r="BN20" s="554"/>
      <c r="BO20" s="554"/>
      <c r="BP20" s="554"/>
      <c r="BQ20" s="332"/>
      <c r="BT20" s="481">
        <f>G20-P20-Y20</f>
        <v>0</v>
      </c>
      <c r="BU20" s="482">
        <f>I20-R20-AA20</f>
        <v>0</v>
      </c>
      <c r="BV20" s="483">
        <f>J20-S20-AB20</f>
        <v>0</v>
      </c>
      <c r="BW20" s="22">
        <f>N20-W20-AF20</f>
        <v>0</v>
      </c>
      <c r="BX20" s="22">
        <f>O20-X20-AG20</f>
        <v>0</v>
      </c>
    </row>
    <row r="21" spans="1:76" s="104" customFormat="1" ht="30" customHeight="1">
      <c r="A21" s="134" t="s">
        <v>154</v>
      </c>
      <c r="B21" s="490" t="s">
        <v>163</v>
      </c>
      <c r="C21" s="491" t="s">
        <v>67</v>
      </c>
      <c r="D21" s="492"/>
      <c r="E21" s="56">
        <v>2</v>
      </c>
      <c r="F21" s="493"/>
      <c r="G21" s="488">
        <f>I21+N21+O21+2</f>
        <v>72</v>
      </c>
      <c r="H21" s="489">
        <v>2</v>
      </c>
      <c r="I21" s="250">
        <v>70</v>
      </c>
      <c r="J21" s="507">
        <v>54</v>
      </c>
      <c r="K21" s="507">
        <v>16</v>
      </c>
      <c r="L21" s="507"/>
      <c r="M21" s="507"/>
      <c r="N21" s="507"/>
      <c r="O21" s="489"/>
      <c r="P21" s="508">
        <v>31</v>
      </c>
      <c r="Q21" s="508">
        <v>1</v>
      </c>
      <c r="R21" s="508">
        <v>30</v>
      </c>
      <c r="S21" s="508">
        <v>22</v>
      </c>
      <c r="T21" s="508">
        <v>8</v>
      </c>
      <c r="U21" s="508"/>
      <c r="V21" s="508"/>
      <c r="W21" s="508"/>
      <c r="X21" s="508"/>
      <c r="Y21" s="116">
        <v>1</v>
      </c>
      <c r="Z21" s="508">
        <v>1</v>
      </c>
      <c r="AA21" s="508">
        <v>40</v>
      </c>
      <c r="AB21" s="508">
        <v>32</v>
      </c>
      <c r="AC21" s="508">
        <v>8</v>
      </c>
      <c r="AD21" s="508"/>
      <c r="AE21" s="508"/>
      <c r="AF21" s="508"/>
      <c r="AG21" s="508"/>
      <c r="AH21" s="509"/>
      <c r="AI21" s="510"/>
      <c r="AJ21" s="510"/>
      <c r="AK21" s="510"/>
      <c r="AL21" s="510"/>
      <c r="AM21" s="510"/>
      <c r="AN21" s="510"/>
      <c r="AO21" s="510"/>
      <c r="AP21" s="511"/>
      <c r="AQ21" s="512"/>
      <c r="AR21" s="510"/>
      <c r="AS21" s="510"/>
      <c r="AT21" s="510"/>
      <c r="AU21" s="510"/>
      <c r="AV21" s="510"/>
      <c r="AW21" s="510"/>
      <c r="AX21" s="510"/>
      <c r="AY21" s="511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15"/>
      <c r="BS21" s="15"/>
      <c r="BT21" s="481">
        <f>G21-P21-Y21</f>
        <v>40</v>
      </c>
      <c r="BU21" s="482">
        <f>I21-R21-AA21</f>
        <v>0</v>
      </c>
      <c r="BV21" s="483">
        <f>J21-S21-AB21</f>
        <v>0</v>
      </c>
      <c r="BW21" s="22">
        <f>N21-W21-AF21</f>
        <v>0</v>
      </c>
      <c r="BX21" s="22">
        <f>O21-X21-AG21</f>
        <v>0</v>
      </c>
    </row>
    <row r="22" spans="1:76" s="22" customFormat="1" ht="30" customHeight="1">
      <c r="A22" s="134" t="s">
        <v>155</v>
      </c>
      <c r="B22" s="496" t="s">
        <v>33</v>
      </c>
      <c r="C22" s="491" t="s">
        <v>67</v>
      </c>
      <c r="D22" s="485"/>
      <c r="E22" s="56">
        <v>2</v>
      </c>
      <c r="F22" s="493"/>
      <c r="G22" s="469">
        <v>72</v>
      </c>
      <c r="H22" s="753">
        <v>2</v>
      </c>
      <c r="I22" s="132">
        <v>70</v>
      </c>
      <c r="J22" s="55">
        <v>70</v>
      </c>
      <c r="K22" s="55">
        <v>70</v>
      </c>
      <c r="L22" s="55"/>
      <c r="M22" s="55"/>
      <c r="N22" s="55"/>
      <c r="O22" s="513"/>
      <c r="P22" s="116">
        <v>31</v>
      </c>
      <c r="Q22" s="135">
        <v>1</v>
      </c>
      <c r="R22" s="115">
        <v>30</v>
      </c>
      <c r="S22" s="115">
        <v>30</v>
      </c>
      <c r="T22" s="114"/>
      <c r="U22" s="114"/>
      <c r="V22" s="114"/>
      <c r="W22" s="114"/>
      <c r="X22" s="129"/>
      <c r="Y22" s="116">
        <v>41</v>
      </c>
      <c r="Z22" s="115">
        <v>1</v>
      </c>
      <c r="AA22" s="115">
        <v>40</v>
      </c>
      <c r="AB22" s="115">
        <v>40</v>
      </c>
      <c r="AC22" s="114"/>
      <c r="AD22" s="114"/>
      <c r="AE22" s="114"/>
      <c r="AF22" s="114"/>
      <c r="AG22" s="111"/>
      <c r="AH22" s="334"/>
      <c r="AI22" s="206"/>
      <c r="AJ22" s="206"/>
      <c r="AK22" s="206"/>
      <c r="AL22" s="206"/>
      <c r="AM22" s="206"/>
      <c r="AN22" s="266"/>
      <c r="AO22" s="266"/>
      <c r="AP22" s="412"/>
      <c r="AQ22" s="334"/>
      <c r="AR22" s="206"/>
      <c r="AS22" s="206"/>
      <c r="AT22" s="206"/>
      <c r="AU22" s="206"/>
      <c r="AV22" s="206"/>
      <c r="AW22" s="206"/>
      <c r="AX22" s="206"/>
      <c r="AY22" s="207"/>
      <c r="AZ22" s="554"/>
      <c r="BA22" s="554"/>
      <c r="BB22" s="554"/>
      <c r="BC22" s="554"/>
      <c r="BD22" s="554"/>
      <c r="BE22" s="554"/>
      <c r="BF22" s="554"/>
      <c r="BG22" s="554"/>
      <c r="BH22" s="332"/>
      <c r="BI22" s="332"/>
      <c r="BJ22" s="332"/>
      <c r="BK22" s="332"/>
      <c r="BL22" s="332"/>
      <c r="BM22" s="332"/>
      <c r="BN22" s="332"/>
      <c r="BO22" s="332"/>
      <c r="BP22" s="332"/>
      <c r="BQ22" s="562"/>
      <c r="BR22" s="15"/>
      <c r="BS22" s="15"/>
      <c r="BT22" s="481">
        <f>G22-P22-Y22</f>
        <v>0</v>
      </c>
      <c r="BU22" s="482">
        <f>I22-R22-AA22</f>
        <v>0</v>
      </c>
      <c r="BV22" s="483">
        <f>J22-S22-AB22</f>
        <v>0</v>
      </c>
      <c r="BW22" s="22">
        <f>N22-W22-AF22</f>
        <v>0</v>
      </c>
      <c r="BX22" s="22">
        <f>O22-X22-AG22</f>
        <v>0</v>
      </c>
    </row>
    <row r="23" spans="1:76" s="22" customFormat="1" ht="30" customHeight="1">
      <c r="A23" s="134" t="s">
        <v>156</v>
      </c>
      <c r="B23" s="490" t="s">
        <v>17</v>
      </c>
      <c r="C23" s="491" t="s">
        <v>67</v>
      </c>
      <c r="D23" s="485"/>
      <c r="E23" s="56">
        <v>2</v>
      </c>
      <c r="F23" s="493"/>
      <c r="G23" s="488">
        <v>72</v>
      </c>
      <c r="H23" s="514"/>
      <c r="I23" s="132">
        <v>72</v>
      </c>
      <c r="J23" s="55">
        <v>72</v>
      </c>
      <c r="K23" s="55"/>
      <c r="L23" s="55"/>
      <c r="M23" s="55"/>
      <c r="N23" s="55"/>
      <c r="O23" s="75">
        <v>6</v>
      </c>
      <c r="P23" s="136">
        <v>32</v>
      </c>
      <c r="Q23" s="113"/>
      <c r="R23" s="262">
        <v>32</v>
      </c>
      <c r="S23" s="262">
        <v>32</v>
      </c>
      <c r="T23" s="137"/>
      <c r="U23" s="137"/>
      <c r="V23" s="137"/>
      <c r="W23" s="137"/>
      <c r="X23" s="139"/>
      <c r="Y23" s="116">
        <f t="shared" si="4"/>
        <v>40</v>
      </c>
      <c r="Z23" s="262"/>
      <c r="AA23" s="262">
        <v>40</v>
      </c>
      <c r="AB23" s="262">
        <v>40</v>
      </c>
      <c r="AC23" s="137"/>
      <c r="AD23" s="137"/>
      <c r="AE23" s="137"/>
      <c r="AF23" s="137"/>
      <c r="AG23" s="112"/>
      <c r="AH23" s="334"/>
      <c r="AI23" s="206"/>
      <c r="AJ23" s="206"/>
      <c r="AK23" s="206"/>
      <c r="AL23" s="206"/>
      <c r="AM23" s="206"/>
      <c r="AN23" s="266"/>
      <c r="AO23" s="266"/>
      <c r="AP23" s="412"/>
      <c r="AQ23" s="334"/>
      <c r="AR23" s="206"/>
      <c r="AS23" s="206"/>
      <c r="AT23" s="206"/>
      <c r="AU23" s="206"/>
      <c r="AV23" s="206"/>
      <c r="AW23" s="206"/>
      <c r="AX23" s="206"/>
      <c r="AY23" s="207"/>
      <c r="AZ23" s="554"/>
      <c r="BA23" s="554"/>
      <c r="BB23" s="554"/>
      <c r="BC23" s="554"/>
      <c r="BD23" s="554"/>
      <c r="BE23" s="554"/>
      <c r="BF23" s="554"/>
      <c r="BG23" s="554"/>
      <c r="BH23" s="332"/>
      <c r="BI23" s="332"/>
      <c r="BJ23" s="332"/>
      <c r="BK23" s="332"/>
      <c r="BL23" s="332"/>
      <c r="BM23" s="332"/>
      <c r="BN23" s="332"/>
      <c r="BO23" s="332"/>
      <c r="BP23" s="332"/>
      <c r="BQ23" s="562"/>
      <c r="BR23" s="15"/>
      <c r="BS23" s="15"/>
      <c r="BT23" s="481">
        <f>G23-P23-Y23</f>
        <v>0</v>
      </c>
      <c r="BU23" s="482">
        <f>I23-R23-AA23</f>
        <v>0</v>
      </c>
      <c r="BV23" s="483">
        <f>J23-S23-AB23</f>
        <v>0</v>
      </c>
      <c r="BW23" s="22">
        <f>N23-W23-AF23</f>
        <v>0</v>
      </c>
      <c r="BX23" s="22">
        <f>O23-X23-AG23</f>
        <v>6</v>
      </c>
    </row>
    <row r="24" spans="1:76" s="15" customFormat="1" ht="30" customHeight="1">
      <c r="A24" s="272" t="s">
        <v>157</v>
      </c>
      <c r="B24" s="515" t="s">
        <v>18</v>
      </c>
      <c r="C24" s="491" t="s">
        <v>67</v>
      </c>
      <c r="D24" s="516"/>
      <c r="E24" s="56">
        <v>2</v>
      </c>
      <c r="F24" s="517"/>
      <c r="G24" s="488">
        <f>I24+N24+O24</f>
        <v>68</v>
      </c>
      <c r="H24" s="514"/>
      <c r="I24" s="132">
        <v>68</v>
      </c>
      <c r="J24" s="53">
        <v>32</v>
      </c>
      <c r="K24" s="53">
        <v>36</v>
      </c>
      <c r="L24" s="53"/>
      <c r="M24" s="53"/>
      <c r="N24" s="53"/>
      <c r="O24" s="75"/>
      <c r="P24" s="136">
        <f>R24+V24+W24+X24</f>
        <v>0</v>
      </c>
      <c r="Q24" s="346"/>
      <c r="R24" s="262"/>
      <c r="S24" s="262"/>
      <c r="T24" s="137"/>
      <c r="U24" s="137"/>
      <c r="V24" s="137"/>
      <c r="W24" s="137"/>
      <c r="X24" s="139"/>
      <c r="Y24" s="116">
        <f t="shared" si="4"/>
        <v>68</v>
      </c>
      <c r="Z24" s="262"/>
      <c r="AA24" s="262">
        <v>68</v>
      </c>
      <c r="AB24" s="262">
        <v>32</v>
      </c>
      <c r="AC24" s="137">
        <v>36</v>
      </c>
      <c r="AD24" s="137"/>
      <c r="AE24" s="137"/>
      <c r="AF24" s="137"/>
      <c r="AG24" s="112"/>
      <c r="AH24" s="334"/>
      <c r="AI24" s="206"/>
      <c r="AJ24" s="206"/>
      <c r="AK24" s="206"/>
      <c r="AL24" s="206"/>
      <c r="AM24" s="206"/>
      <c r="AN24" s="266"/>
      <c r="AO24" s="266"/>
      <c r="AP24" s="412"/>
      <c r="AQ24" s="334"/>
      <c r="AR24" s="206"/>
      <c r="AS24" s="206"/>
      <c r="AT24" s="206"/>
      <c r="AU24" s="206"/>
      <c r="AV24" s="206"/>
      <c r="AW24" s="206"/>
      <c r="AX24" s="206"/>
      <c r="AY24" s="207"/>
      <c r="AZ24" s="554"/>
      <c r="BA24" s="554"/>
      <c r="BB24" s="554"/>
      <c r="BC24" s="554"/>
      <c r="BD24" s="554"/>
      <c r="BE24" s="554"/>
      <c r="BF24" s="554"/>
      <c r="BG24" s="554"/>
      <c r="BH24" s="564"/>
      <c r="BI24" s="332"/>
      <c r="BJ24" s="332"/>
      <c r="BK24" s="332"/>
      <c r="BL24" s="332"/>
      <c r="BM24" s="332"/>
      <c r="BN24" s="332"/>
      <c r="BO24" s="332"/>
      <c r="BP24" s="332"/>
      <c r="BQ24" s="554"/>
      <c r="BT24" s="481">
        <f>G24-P24-Y24</f>
        <v>0</v>
      </c>
      <c r="BU24" s="482">
        <f>I24-R24-AA24</f>
        <v>0</v>
      </c>
      <c r="BV24" s="483">
        <f>J24-S24-AB24</f>
        <v>0</v>
      </c>
      <c r="BW24" s="22">
        <f>N24-W24-AF24</f>
        <v>0</v>
      </c>
      <c r="BX24" s="22">
        <f>O24-X24-AG24</f>
        <v>0</v>
      </c>
    </row>
    <row r="25" spans="1:76" s="15" customFormat="1" ht="30" customHeight="1" thickBot="1">
      <c r="A25" s="304" t="s">
        <v>124</v>
      </c>
      <c r="B25" s="518" t="s">
        <v>71</v>
      </c>
      <c r="C25" s="519" t="s">
        <v>68</v>
      </c>
      <c r="D25" s="520"/>
      <c r="E25" s="521">
        <v>2</v>
      </c>
      <c r="F25" s="522"/>
      <c r="G25" s="488">
        <f>I25+N25+O25</f>
        <v>32</v>
      </c>
      <c r="H25" s="514"/>
      <c r="I25" s="523">
        <v>32</v>
      </c>
      <c r="J25" s="524">
        <v>32</v>
      </c>
      <c r="K25" s="524">
        <v>0</v>
      </c>
      <c r="L25" s="524"/>
      <c r="M25" s="524"/>
      <c r="N25" s="524"/>
      <c r="O25" s="525"/>
      <c r="P25" s="136">
        <f>R25+V25+W25+X25</f>
        <v>0</v>
      </c>
      <c r="Q25" s="346"/>
      <c r="R25" s="262"/>
      <c r="S25" s="262"/>
      <c r="T25" s="137"/>
      <c r="U25" s="137"/>
      <c r="V25" s="137"/>
      <c r="W25" s="137"/>
      <c r="X25" s="139"/>
      <c r="Y25" s="116">
        <f t="shared" si="4"/>
        <v>32</v>
      </c>
      <c r="Z25" s="262"/>
      <c r="AA25" s="262">
        <v>32</v>
      </c>
      <c r="AB25" s="262">
        <v>32</v>
      </c>
      <c r="AC25" s="137"/>
      <c r="AD25" s="137"/>
      <c r="AE25" s="137"/>
      <c r="AF25" s="137"/>
      <c r="AG25" s="112"/>
      <c r="AH25" s="526"/>
      <c r="AI25" s="527"/>
      <c r="AJ25" s="527"/>
      <c r="AK25" s="527"/>
      <c r="AL25" s="527"/>
      <c r="AM25" s="527"/>
      <c r="AN25" s="528"/>
      <c r="AO25" s="528"/>
      <c r="AP25" s="529"/>
      <c r="AQ25" s="526"/>
      <c r="AR25" s="527"/>
      <c r="AS25" s="527"/>
      <c r="AT25" s="527"/>
      <c r="AU25" s="527"/>
      <c r="AV25" s="527"/>
      <c r="AW25" s="527"/>
      <c r="AX25" s="527"/>
      <c r="AY25" s="530"/>
      <c r="AZ25" s="554"/>
      <c r="BA25" s="554"/>
      <c r="BB25" s="554"/>
      <c r="BC25" s="554"/>
      <c r="BD25" s="554"/>
      <c r="BE25" s="554"/>
      <c r="BF25" s="554"/>
      <c r="BG25" s="554"/>
      <c r="BH25" s="564"/>
      <c r="BI25" s="332"/>
      <c r="BJ25" s="332"/>
      <c r="BK25" s="332"/>
      <c r="BL25" s="332"/>
      <c r="BM25" s="332"/>
      <c r="BN25" s="332"/>
      <c r="BO25" s="332"/>
      <c r="BP25" s="332"/>
      <c r="BQ25" s="554"/>
      <c r="BT25" s="481">
        <f>G25-P25-Y25</f>
        <v>0</v>
      </c>
      <c r="BU25" s="482">
        <f>I25-R25-AA25</f>
        <v>0</v>
      </c>
      <c r="BV25" s="483">
        <f>J25-S25-AB25</f>
        <v>0</v>
      </c>
      <c r="BW25" s="22">
        <f>N25-W25-AF25</f>
        <v>0</v>
      </c>
      <c r="BX25" s="22">
        <f>O25-X25-AG25</f>
        <v>0</v>
      </c>
    </row>
    <row r="26" spans="1:72" s="22" customFormat="1" ht="30" customHeight="1" thickBot="1">
      <c r="A26" s="531" t="s">
        <v>125</v>
      </c>
      <c r="B26" s="532" t="s">
        <v>126</v>
      </c>
      <c r="C26" s="533"/>
      <c r="D26" s="534"/>
      <c r="E26" s="535"/>
      <c r="F26" s="536"/>
      <c r="G26" s="537"/>
      <c r="H26" s="538"/>
      <c r="I26" s="539"/>
      <c r="J26" s="540"/>
      <c r="K26" s="540"/>
      <c r="L26" s="540"/>
      <c r="M26" s="540"/>
      <c r="N26" s="540"/>
      <c r="O26" s="541"/>
      <c r="P26" s="542"/>
      <c r="Q26" s="543"/>
      <c r="R26" s="543"/>
      <c r="S26" s="543"/>
      <c r="T26" s="544"/>
      <c r="U26" s="544"/>
      <c r="V26" s="544"/>
      <c r="W26" s="544"/>
      <c r="X26" s="545"/>
      <c r="Y26" s="541"/>
      <c r="Z26" s="544"/>
      <c r="AA26" s="546"/>
      <c r="AB26" s="546"/>
      <c r="AC26" s="546"/>
      <c r="AD26" s="546"/>
      <c r="AE26" s="547"/>
      <c r="AF26" s="547"/>
      <c r="AG26" s="548"/>
      <c r="AH26" s="540"/>
      <c r="AI26" s="540"/>
      <c r="AJ26" s="540"/>
      <c r="AK26" s="540"/>
      <c r="AL26" s="540"/>
      <c r="AM26" s="540"/>
      <c r="AN26" s="546"/>
      <c r="AO26" s="546"/>
      <c r="AP26" s="549"/>
      <c r="AQ26" s="539"/>
      <c r="AR26" s="540"/>
      <c r="AS26" s="540"/>
      <c r="AT26" s="540"/>
      <c r="AU26" s="540"/>
      <c r="AV26" s="540"/>
      <c r="AW26" s="540"/>
      <c r="AX26" s="540"/>
      <c r="AY26" s="550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554"/>
      <c r="BP26" s="554"/>
      <c r="BQ26" s="554"/>
      <c r="BR26" s="15"/>
      <c r="BS26" s="15"/>
      <c r="BT26" s="15"/>
    </row>
    <row r="27" spans="1:72" s="146" customFormat="1" ht="33" customHeight="1" thickBot="1">
      <c r="A27" s="282" t="s">
        <v>42</v>
      </c>
      <c r="B27" s="283" t="s">
        <v>41</v>
      </c>
      <c r="C27" s="109" t="s">
        <v>175</v>
      </c>
      <c r="D27" s="376"/>
      <c r="E27" s="376">
        <v>12</v>
      </c>
      <c r="F27" s="376">
        <v>1</v>
      </c>
      <c r="G27" s="377">
        <f>SUM(G28:G35)</f>
        <v>292</v>
      </c>
      <c r="H27" s="377">
        <f>SUM(H28:H35)</f>
        <v>0</v>
      </c>
      <c r="I27" s="377">
        <f>SUM(I28:I35)</f>
        <v>286</v>
      </c>
      <c r="J27" s="377">
        <f>SUM(J28:J35)</f>
        <v>140</v>
      </c>
      <c r="K27" s="377">
        <f>SUM(K28:K35)</f>
        <v>142</v>
      </c>
      <c r="L27" s="377">
        <f>SUM(L28:L35)</f>
        <v>0</v>
      </c>
      <c r="M27" s="377">
        <f>SUM(M28:M35)</f>
        <v>0</v>
      </c>
      <c r="N27" s="377">
        <f>SUM(N28:N35)</f>
        <v>2</v>
      </c>
      <c r="O27" s="378">
        <f>SUM(O28:O35)</f>
        <v>8</v>
      </c>
      <c r="P27" s="335">
        <f>SUM(P28:P35)</f>
        <v>0</v>
      </c>
      <c r="Q27" s="284">
        <f>SUM(Q28:Q35)</f>
        <v>0</v>
      </c>
      <c r="R27" s="284">
        <f>SUM(R28:R35)</f>
        <v>0</v>
      </c>
      <c r="S27" s="284">
        <f>SUM(S28:S35)</f>
        <v>0</v>
      </c>
      <c r="T27" s="284">
        <f>SUM(T28:T35)</f>
        <v>0</v>
      </c>
      <c r="U27" s="284">
        <f>SUM(U28:U35)</f>
        <v>0</v>
      </c>
      <c r="V27" s="284">
        <f>SUM(V28:V35)</f>
        <v>0</v>
      </c>
      <c r="W27" s="284">
        <f>SUM(W28:W35)</f>
        <v>0</v>
      </c>
      <c r="X27" s="336">
        <f>SUM(X28:X35)</f>
        <v>0</v>
      </c>
      <c r="Y27" s="343">
        <f>SUM(Y28:Y35)</f>
        <v>0</v>
      </c>
      <c r="Z27" s="284">
        <f>SUM(Z28:Z35)</f>
        <v>0</v>
      </c>
      <c r="AA27" s="284">
        <f>SUM(AA28:AA35)</f>
        <v>0</v>
      </c>
      <c r="AB27" s="284">
        <f>SUM(AB28:AB35)</f>
        <v>0</v>
      </c>
      <c r="AC27" s="284">
        <f>SUM(AC28:AC35)</f>
        <v>0</v>
      </c>
      <c r="AD27" s="284">
        <f>SUM(AD28:AD35)</f>
        <v>0</v>
      </c>
      <c r="AE27" s="284">
        <f>SUM(AE28:AE35)</f>
        <v>0</v>
      </c>
      <c r="AF27" s="284">
        <f>SUM(AF28:AF35)</f>
        <v>0</v>
      </c>
      <c r="AG27" s="284">
        <f>SUM(AG28:AG35)</f>
        <v>0</v>
      </c>
      <c r="AH27" s="284">
        <f>SUM(AH28:AH34)</f>
        <v>152</v>
      </c>
      <c r="AI27" s="284">
        <f>SUM(AI28:AI35)</f>
        <v>0</v>
      </c>
      <c r="AJ27" s="284">
        <f>SUM(AJ28:AJ35)</f>
        <v>146</v>
      </c>
      <c r="AK27" s="284">
        <f>SUM(AK28:AK35)</f>
        <v>46</v>
      </c>
      <c r="AL27" s="284">
        <f>SUM(AL28:AL35)</f>
        <v>100</v>
      </c>
      <c r="AM27" s="284">
        <f>SUM(AM28:AM35)</f>
        <v>0</v>
      </c>
      <c r="AN27" s="284">
        <f>SUM(AN28:AN35)</f>
        <v>0</v>
      </c>
      <c r="AO27" s="284">
        <f>SUM(AO28:AO35)</f>
        <v>4</v>
      </c>
      <c r="AP27" s="315">
        <f>SUM(AP28:AP35)</f>
        <v>2</v>
      </c>
      <c r="AQ27" s="335">
        <f>SUM(AQ28:AQ35)</f>
        <v>140</v>
      </c>
      <c r="AR27" s="284">
        <f>SUM(AR28:AR35)</f>
        <v>0</v>
      </c>
      <c r="AS27" s="284">
        <f>SUM(AS28:AS35)</f>
        <v>136</v>
      </c>
      <c r="AT27" s="284">
        <f>SUM(AT28:AT35)</f>
        <v>58</v>
      </c>
      <c r="AU27" s="284">
        <f>SUM(AU28:AU35)</f>
        <v>78</v>
      </c>
      <c r="AV27" s="284">
        <f>SUM(AV28:AV35)</f>
        <v>0</v>
      </c>
      <c r="AW27" s="284">
        <f>SUM(AW28:AW35)</f>
        <v>0</v>
      </c>
      <c r="AX27" s="284">
        <f>SUM(AX28:AX35)</f>
        <v>0</v>
      </c>
      <c r="AY27" s="315">
        <f>SUM(AY28:AY35)</f>
        <v>4</v>
      </c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15"/>
      <c r="BS27" s="15"/>
      <c r="BT27" s="15"/>
    </row>
    <row r="28" spans="1:69" s="15" customFormat="1" ht="34.5" customHeight="1">
      <c r="A28" s="155" t="s">
        <v>82</v>
      </c>
      <c r="B28" s="59" t="s">
        <v>164</v>
      </c>
      <c r="C28" s="372" t="s">
        <v>68</v>
      </c>
      <c r="D28" s="379"/>
      <c r="E28" s="380">
        <v>2.3</v>
      </c>
      <c r="F28" s="275"/>
      <c r="G28" s="381">
        <v>36</v>
      </c>
      <c r="H28" s="267"/>
      <c r="I28" s="258">
        <v>36</v>
      </c>
      <c r="J28" s="276">
        <v>22</v>
      </c>
      <c r="K28" s="276">
        <v>12</v>
      </c>
      <c r="L28" s="277"/>
      <c r="M28" s="55"/>
      <c r="N28" s="55">
        <v>2</v>
      </c>
      <c r="O28" s="68">
        <v>0</v>
      </c>
      <c r="P28" s="351"/>
      <c r="Q28" s="117"/>
      <c r="R28" s="117"/>
      <c r="S28" s="117"/>
      <c r="T28" s="117"/>
      <c r="U28" s="117"/>
      <c r="V28" s="117"/>
      <c r="W28" s="117"/>
      <c r="X28" s="118"/>
      <c r="Y28" s="316"/>
      <c r="Z28" s="117"/>
      <c r="AA28" s="278"/>
      <c r="AB28" s="278"/>
      <c r="AC28" s="279"/>
      <c r="AD28" s="280"/>
      <c r="AE28" s="280"/>
      <c r="AF28" s="280"/>
      <c r="AG28" s="280"/>
      <c r="AH28" s="600">
        <v>36</v>
      </c>
      <c r="AI28" s="601"/>
      <c r="AJ28" s="601">
        <f>AK28+AL28</f>
        <v>34</v>
      </c>
      <c r="AK28" s="602">
        <v>22</v>
      </c>
      <c r="AL28" s="281">
        <v>12</v>
      </c>
      <c r="AM28" s="281"/>
      <c r="AN28" s="281"/>
      <c r="AO28" s="281">
        <v>2</v>
      </c>
      <c r="AP28" s="281"/>
      <c r="AQ28" s="600"/>
      <c r="AR28" s="602"/>
      <c r="AS28" s="281"/>
      <c r="AT28" s="281"/>
      <c r="AU28" s="281"/>
      <c r="AV28" s="281"/>
      <c r="AW28" s="281"/>
      <c r="AX28" s="281"/>
      <c r="AY28" s="281"/>
      <c r="AZ28" s="566"/>
      <c r="BA28" s="566"/>
      <c r="BB28" s="566"/>
      <c r="BC28" s="566"/>
      <c r="BD28" s="566"/>
      <c r="BE28" s="566"/>
      <c r="BF28" s="566"/>
      <c r="BG28" s="566"/>
      <c r="BH28" s="566"/>
      <c r="BI28" s="566"/>
      <c r="BJ28" s="567"/>
      <c r="BK28" s="567"/>
      <c r="BL28" s="567"/>
      <c r="BM28" s="567"/>
      <c r="BN28" s="567"/>
      <c r="BO28" s="567"/>
      <c r="BP28" s="567"/>
      <c r="BQ28" s="568"/>
    </row>
    <row r="29" spans="1:69" s="15" customFormat="1" ht="34.5" customHeight="1" thickBot="1">
      <c r="A29" s="155" t="s">
        <v>83</v>
      </c>
      <c r="B29" s="58" t="s">
        <v>165</v>
      </c>
      <c r="C29" s="373" t="s">
        <v>69</v>
      </c>
      <c r="D29" s="388"/>
      <c r="E29" s="382">
        <v>3</v>
      </c>
      <c r="F29" s="599"/>
      <c r="G29" s="383">
        <v>36</v>
      </c>
      <c r="H29" s="268"/>
      <c r="I29" s="257">
        <v>34</v>
      </c>
      <c r="J29" s="130">
        <v>4</v>
      </c>
      <c r="K29" s="130">
        <v>30</v>
      </c>
      <c r="L29" s="92"/>
      <c r="M29" s="91"/>
      <c r="N29" s="53">
        <v>0</v>
      </c>
      <c r="O29" s="269"/>
      <c r="P29" s="147"/>
      <c r="Q29" s="347"/>
      <c r="R29" s="347"/>
      <c r="S29" s="347"/>
      <c r="T29" s="119"/>
      <c r="U29" s="119"/>
      <c r="V29" s="119"/>
      <c r="W29" s="119"/>
      <c r="X29" s="121"/>
      <c r="Y29" s="551"/>
      <c r="Z29" s="119"/>
      <c r="AA29" s="278"/>
      <c r="AB29" s="122"/>
      <c r="AC29" s="119"/>
      <c r="AD29" s="120"/>
      <c r="AE29" s="120"/>
      <c r="AF29" s="120"/>
      <c r="AG29" s="120"/>
      <c r="AH29" s="755">
        <f>AI29+AK29+AL29+AM29+AN29+AO29+AP29</f>
        <v>36</v>
      </c>
      <c r="AI29" s="603"/>
      <c r="AJ29" s="603">
        <v>34</v>
      </c>
      <c r="AK29" s="44">
        <v>4</v>
      </c>
      <c r="AL29" s="72">
        <v>30</v>
      </c>
      <c r="AM29" s="72"/>
      <c r="AN29" s="72"/>
      <c r="AO29" s="72">
        <v>2</v>
      </c>
      <c r="AP29" s="72"/>
      <c r="AQ29" s="597"/>
      <c r="AR29" s="44"/>
      <c r="AS29" s="72"/>
      <c r="AT29" s="72"/>
      <c r="AU29" s="72"/>
      <c r="AV29" s="72"/>
      <c r="AW29" s="72"/>
      <c r="AX29" s="72"/>
      <c r="AY29" s="72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70"/>
    </row>
    <row r="30" spans="1:69" s="15" customFormat="1" ht="34.5" customHeight="1" thickBot="1">
      <c r="A30" s="155" t="s">
        <v>84</v>
      </c>
      <c r="B30" s="58" t="s">
        <v>20</v>
      </c>
      <c r="C30" s="373" t="s">
        <v>69</v>
      </c>
      <c r="D30" s="388"/>
      <c r="E30" s="382">
        <v>3</v>
      </c>
      <c r="F30" s="185"/>
      <c r="G30" s="383">
        <v>52</v>
      </c>
      <c r="H30" s="268"/>
      <c r="I30" s="257">
        <f>J30+K30</f>
        <v>50</v>
      </c>
      <c r="J30" s="130">
        <v>10</v>
      </c>
      <c r="K30" s="130">
        <v>40</v>
      </c>
      <c r="L30" s="47"/>
      <c r="M30" s="53"/>
      <c r="N30" s="53">
        <v>0</v>
      </c>
      <c r="O30" s="67">
        <v>2</v>
      </c>
      <c r="P30" s="158"/>
      <c r="Q30" s="348"/>
      <c r="R30" s="348"/>
      <c r="S30" s="348"/>
      <c r="T30" s="119"/>
      <c r="U30" s="119"/>
      <c r="V30" s="119"/>
      <c r="W30" s="119"/>
      <c r="X30" s="121"/>
      <c r="Y30" s="317"/>
      <c r="Z30" s="119"/>
      <c r="AA30" s="122"/>
      <c r="AB30" s="122"/>
      <c r="AC30" s="119"/>
      <c r="AD30" s="120"/>
      <c r="AE30" s="120"/>
      <c r="AF30" s="120"/>
      <c r="AG30" s="120"/>
      <c r="AH30" s="757"/>
      <c r="AI30" s="146"/>
      <c r="AJ30" s="146"/>
      <c r="AK30" s="146"/>
      <c r="AL30" s="146"/>
      <c r="AM30" s="146"/>
      <c r="AN30" s="146"/>
      <c r="AO30" s="146"/>
      <c r="AP30" s="146"/>
      <c r="AQ30" s="63">
        <f>AR30+AT30+AU30+AV30+AW30+AX30+AY30</f>
        <v>52</v>
      </c>
      <c r="AR30" s="63"/>
      <c r="AS30" s="63">
        <v>50</v>
      </c>
      <c r="AT30" s="46">
        <v>10</v>
      </c>
      <c r="AU30" s="71">
        <v>40</v>
      </c>
      <c r="AV30" s="71"/>
      <c r="AW30" s="71"/>
      <c r="AX30" s="71"/>
      <c r="AY30" s="71">
        <v>2</v>
      </c>
      <c r="AZ30" s="569"/>
      <c r="BA30" s="569"/>
      <c r="BB30" s="569"/>
      <c r="BC30" s="569"/>
      <c r="BD30" s="569"/>
      <c r="BE30" s="569"/>
      <c r="BF30" s="569"/>
      <c r="BG30" s="569"/>
      <c r="BH30" s="569"/>
      <c r="BI30" s="571"/>
      <c r="BJ30" s="571"/>
      <c r="BK30" s="571"/>
      <c r="BL30" s="571"/>
      <c r="BM30" s="571"/>
      <c r="BN30" s="571"/>
      <c r="BO30" s="571"/>
      <c r="BP30" s="571"/>
      <c r="BQ30" s="571"/>
    </row>
    <row r="31" spans="1:69" s="15" customFormat="1" ht="34.5" customHeight="1">
      <c r="A31" s="155" t="s">
        <v>85</v>
      </c>
      <c r="B31" s="58" t="s">
        <v>36</v>
      </c>
      <c r="C31" s="375" t="s">
        <v>69</v>
      </c>
      <c r="D31" s="384"/>
      <c r="E31" s="382">
        <v>6</v>
      </c>
      <c r="F31" s="185"/>
      <c r="G31" s="383">
        <v>32</v>
      </c>
      <c r="H31" s="268"/>
      <c r="I31" s="257">
        <f>J31+K31</f>
        <v>32</v>
      </c>
      <c r="J31" s="130">
        <v>20</v>
      </c>
      <c r="K31" s="130">
        <v>12</v>
      </c>
      <c r="L31" s="47"/>
      <c r="M31" s="53"/>
      <c r="N31" s="53">
        <v>0</v>
      </c>
      <c r="O31" s="67">
        <v>2</v>
      </c>
      <c r="P31" s="148"/>
      <c r="Q31" s="161"/>
      <c r="R31" s="161"/>
      <c r="S31" s="161"/>
      <c r="T31" s="119"/>
      <c r="U31" s="119"/>
      <c r="V31" s="119"/>
      <c r="W31" s="119"/>
      <c r="X31" s="121"/>
      <c r="Y31" s="317"/>
      <c r="Z31" s="119"/>
      <c r="AA31" s="122"/>
      <c r="AB31" s="122"/>
      <c r="AC31" s="119"/>
      <c r="AD31" s="120"/>
      <c r="AE31" s="120"/>
      <c r="AF31" s="120"/>
      <c r="AG31" s="120"/>
      <c r="AH31" s="756">
        <v>20</v>
      </c>
      <c r="AI31" s="604"/>
      <c r="AJ31" s="604">
        <v>20</v>
      </c>
      <c r="AK31" s="552">
        <v>8</v>
      </c>
      <c r="AL31" s="159">
        <v>12</v>
      </c>
      <c r="AM31" s="159"/>
      <c r="AN31" s="159"/>
      <c r="AO31" s="159"/>
      <c r="AP31" s="159"/>
      <c r="AQ31" s="598">
        <v>12</v>
      </c>
      <c r="AR31" s="552"/>
      <c r="AS31" s="159">
        <v>12</v>
      </c>
      <c r="AT31" s="159">
        <v>8</v>
      </c>
      <c r="AU31" s="159">
        <v>4</v>
      </c>
      <c r="AV31" s="159"/>
      <c r="AW31" s="159"/>
      <c r="AX31" s="159"/>
      <c r="AY31" s="159"/>
      <c r="AZ31" s="572"/>
      <c r="BA31" s="572"/>
      <c r="BB31" s="572"/>
      <c r="BC31" s="572"/>
      <c r="BD31" s="572"/>
      <c r="BE31" s="572"/>
      <c r="BF31" s="572"/>
      <c r="BG31" s="572"/>
      <c r="BH31" s="573"/>
      <c r="BI31" s="572"/>
      <c r="BJ31" s="572"/>
      <c r="BK31" s="572"/>
      <c r="BL31" s="572"/>
      <c r="BM31" s="572"/>
      <c r="BN31" s="572"/>
      <c r="BO31" s="572"/>
      <c r="BP31" s="572"/>
      <c r="BQ31" s="572"/>
    </row>
    <row r="32" spans="1:69" s="15" customFormat="1" ht="34.5" customHeight="1">
      <c r="A32" s="155" t="s">
        <v>86</v>
      </c>
      <c r="B32" s="58" t="s">
        <v>17</v>
      </c>
      <c r="C32" s="375" t="s">
        <v>69</v>
      </c>
      <c r="D32" s="387"/>
      <c r="E32" s="386">
        <v>4</v>
      </c>
      <c r="F32" s="184"/>
      <c r="G32" s="383">
        <f>H32+J32+K32+L32+M32+N32+O32</f>
        <v>40</v>
      </c>
      <c r="H32" s="268"/>
      <c r="I32" s="257">
        <f>J32+K32</f>
        <v>40</v>
      </c>
      <c r="J32" s="130">
        <v>36</v>
      </c>
      <c r="K32" s="130">
        <v>4</v>
      </c>
      <c r="L32" s="92"/>
      <c r="M32" s="91"/>
      <c r="N32" s="91">
        <v>0</v>
      </c>
      <c r="O32" s="269"/>
      <c r="P32" s="148"/>
      <c r="Q32" s="161"/>
      <c r="R32" s="161"/>
      <c r="S32" s="161"/>
      <c r="T32" s="119"/>
      <c r="U32" s="119"/>
      <c r="V32" s="119"/>
      <c r="W32" s="119"/>
      <c r="X32" s="121"/>
      <c r="Y32" s="318"/>
      <c r="Z32" s="119"/>
      <c r="AA32" s="127"/>
      <c r="AB32" s="127"/>
      <c r="AC32" s="125"/>
      <c r="AD32" s="126"/>
      <c r="AE32" s="126"/>
      <c r="AF32" s="126"/>
      <c r="AG32" s="126"/>
      <c r="AH32" s="605">
        <v>28</v>
      </c>
      <c r="AI32" s="606"/>
      <c r="AJ32" s="606">
        <v>28</v>
      </c>
      <c r="AK32" s="607">
        <v>2</v>
      </c>
      <c r="AL32" s="160">
        <v>26</v>
      </c>
      <c r="AM32" s="160"/>
      <c r="AN32" s="160"/>
      <c r="AO32" s="160"/>
      <c r="AP32" s="606"/>
      <c r="AQ32" s="606">
        <f>AR32+AT32+AU32+AV32+AW32+AX32+AY32</f>
        <v>12</v>
      </c>
      <c r="AR32" s="607"/>
      <c r="AS32" s="160">
        <v>12</v>
      </c>
      <c r="AT32" s="160">
        <v>2</v>
      </c>
      <c r="AU32" s="160">
        <v>10</v>
      </c>
      <c r="AV32" s="160"/>
      <c r="AW32" s="160"/>
      <c r="AX32" s="160">
        <v>0</v>
      </c>
      <c r="AY32" s="160"/>
      <c r="AZ32" s="572"/>
      <c r="BA32" s="572"/>
      <c r="BB32" s="572"/>
      <c r="BC32" s="572"/>
      <c r="BD32" s="572"/>
      <c r="BE32" s="572"/>
      <c r="BF32" s="572"/>
      <c r="BG32" s="572"/>
      <c r="BH32" s="573"/>
      <c r="BI32" s="572"/>
      <c r="BJ32" s="572"/>
      <c r="BK32" s="572"/>
      <c r="BL32" s="572"/>
      <c r="BM32" s="572"/>
      <c r="BN32" s="572"/>
      <c r="BO32" s="572"/>
      <c r="BP32" s="572"/>
      <c r="BQ32" s="572"/>
    </row>
    <row r="33" spans="1:69" s="15" customFormat="1" ht="34.5" customHeight="1">
      <c r="A33" s="155" t="s">
        <v>87</v>
      </c>
      <c r="B33" s="58" t="s">
        <v>166</v>
      </c>
      <c r="C33" s="374" t="s">
        <v>78</v>
      </c>
      <c r="D33" s="387"/>
      <c r="E33" s="386"/>
      <c r="F33" s="386">
        <v>3</v>
      </c>
      <c r="G33" s="383">
        <f>H33+J33+K33+L33+M33+N33+O33</f>
        <v>32</v>
      </c>
      <c r="H33" s="268"/>
      <c r="I33" s="257">
        <f>J33+K33+2</f>
        <v>32</v>
      </c>
      <c r="J33" s="130">
        <v>14</v>
      </c>
      <c r="K33" s="130">
        <v>16</v>
      </c>
      <c r="L33" s="47"/>
      <c r="M33" s="53"/>
      <c r="N33" s="53">
        <v>0</v>
      </c>
      <c r="O33" s="67">
        <v>2</v>
      </c>
      <c r="P33" s="148"/>
      <c r="Q33" s="161"/>
      <c r="R33" s="161"/>
      <c r="S33" s="161"/>
      <c r="T33" s="119"/>
      <c r="U33" s="119"/>
      <c r="V33" s="119"/>
      <c r="W33" s="119"/>
      <c r="X33" s="121"/>
      <c r="Y33" s="318"/>
      <c r="Z33" s="119"/>
      <c r="AA33" s="127"/>
      <c r="AB33" s="127"/>
      <c r="AC33" s="125"/>
      <c r="AD33" s="126"/>
      <c r="AE33" s="126"/>
      <c r="AF33" s="126"/>
      <c r="AG33" s="126"/>
      <c r="AH33" s="146"/>
      <c r="AI33" s="146"/>
      <c r="AJ33" s="146"/>
      <c r="AK33" s="146"/>
      <c r="AL33" s="146"/>
      <c r="AM33" s="146"/>
      <c r="AN33" s="146"/>
      <c r="AO33" s="758"/>
      <c r="AP33" s="754"/>
      <c r="AQ33" s="604">
        <f>AR33+AT33+AU33+AV33+AW33+AX33+AY33</f>
        <v>32</v>
      </c>
      <c r="AR33" s="604"/>
      <c r="AS33" s="604">
        <v>30</v>
      </c>
      <c r="AT33" s="552">
        <v>14</v>
      </c>
      <c r="AU33" s="159">
        <v>16</v>
      </c>
      <c r="AV33" s="159"/>
      <c r="AW33" s="159"/>
      <c r="AX33" s="159"/>
      <c r="AY33" s="159">
        <v>2</v>
      </c>
      <c r="AZ33" s="572"/>
      <c r="BA33" s="572"/>
      <c r="BB33" s="572"/>
      <c r="BC33" s="572"/>
      <c r="BD33" s="572"/>
      <c r="BE33" s="572"/>
      <c r="BF33" s="572"/>
      <c r="BG33" s="572"/>
      <c r="BH33" s="573"/>
      <c r="BI33" s="572"/>
      <c r="BJ33" s="572"/>
      <c r="BK33" s="572"/>
      <c r="BL33" s="572"/>
      <c r="BM33" s="572"/>
      <c r="BN33" s="572"/>
      <c r="BO33" s="572"/>
      <c r="BP33" s="572"/>
      <c r="BQ33" s="572"/>
    </row>
    <row r="34" spans="1:69" s="270" customFormat="1" ht="34.5" customHeight="1">
      <c r="A34" s="155" t="s">
        <v>88</v>
      </c>
      <c r="B34" s="58" t="s">
        <v>167</v>
      </c>
      <c r="C34" s="373" t="s">
        <v>69</v>
      </c>
      <c r="D34" s="385"/>
      <c r="E34" s="382">
        <v>3</v>
      </c>
      <c r="F34" s="93"/>
      <c r="G34" s="383">
        <f>H34+J34+K34+L34+M34+N34+O34</f>
        <v>32</v>
      </c>
      <c r="H34" s="268"/>
      <c r="I34" s="257">
        <f>J34+K34</f>
        <v>30</v>
      </c>
      <c r="J34" s="130">
        <v>10</v>
      </c>
      <c r="K34" s="130">
        <v>20</v>
      </c>
      <c r="L34" s="47"/>
      <c r="M34" s="53"/>
      <c r="N34" s="53">
        <v>0</v>
      </c>
      <c r="O34" s="67">
        <v>2</v>
      </c>
      <c r="P34" s="352"/>
      <c r="Q34" s="349"/>
      <c r="R34" s="349"/>
      <c r="S34" s="349"/>
      <c r="T34" s="323"/>
      <c r="U34" s="323"/>
      <c r="V34" s="323"/>
      <c r="W34" s="323"/>
      <c r="X34" s="353"/>
      <c r="Y34" s="319"/>
      <c r="Z34" s="323"/>
      <c r="AA34" s="288"/>
      <c r="AB34" s="288"/>
      <c r="AC34" s="285"/>
      <c r="AD34" s="286"/>
      <c r="AE34" s="286"/>
      <c r="AF34" s="286"/>
      <c r="AG34" s="287"/>
      <c r="AH34" s="608">
        <f>AI34+AK34+AL34+AM34+AN34+AO34+AP34</f>
        <v>32</v>
      </c>
      <c r="AI34" s="609"/>
      <c r="AJ34" s="609">
        <v>30</v>
      </c>
      <c r="AK34" s="610">
        <v>10</v>
      </c>
      <c r="AL34" s="611">
        <v>20</v>
      </c>
      <c r="AM34" s="611"/>
      <c r="AN34" s="611"/>
      <c r="AO34" s="611"/>
      <c r="AP34" s="759">
        <v>2</v>
      </c>
      <c r="AQ34" s="606"/>
      <c r="AR34" s="607"/>
      <c r="AS34" s="160"/>
      <c r="AT34" s="160"/>
      <c r="AU34" s="160"/>
      <c r="AV34" s="160"/>
      <c r="AW34" s="160"/>
      <c r="AX34" s="160"/>
      <c r="AY34" s="160"/>
      <c r="AZ34" s="572"/>
      <c r="BA34" s="572"/>
      <c r="BB34" s="572"/>
      <c r="BC34" s="572"/>
      <c r="BD34" s="572"/>
      <c r="BE34" s="572"/>
      <c r="BF34" s="572"/>
      <c r="BG34" s="572"/>
      <c r="BH34" s="573"/>
      <c r="BI34" s="572"/>
      <c r="BJ34" s="574"/>
      <c r="BK34" s="574"/>
      <c r="BL34" s="574"/>
      <c r="BM34" s="574"/>
      <c r="BN34" s="574"/>
      <c r="BO34" s="574"/>
      <c r="BP34" s="574"/>
      <c r="BQ34" s="574"/>
    </row>
    <row r="35" spans="1:69" s="270" customFormat="1" ht="34.5" customHeight="1" thickBot="1">
      <c r="A35" s="326" t="s">
        <v>89</v>
      </c>
      <c r="B35" s="327" t="s">
        <v>168</v>
      </c>
      <c r="C35" s="373" t="s">
        <v>69</v>
      </c>
      <c r="D35" s="385"/>
      <c r="E35" s="386">
        <v>4</v>
      </c>
      <c r="F35" s="93"/>
      <c r="G35" s="383">
        <f>H35+J35+K35+L35+M35+N35+O35</f>
        <v>32</v>
      </c>
      <c r="H35" s="271"/>
      <c r="I35" s="328">
        <f>J35+K35</f>
        <v>32</v>
      </c>
      <c r="J35" s="324">
        <v>24</v>
      </c>
      <c r="K35" s="324">
        <v>8</v>
      </c>
      <c r="L35" s="325"/>
      <c r="M35" s="54"/>
      <c r="N35" s="54">
        <v>0</v>
      </c>
      <c r="O35" s="88"/>
      <c r="P35" s="352"/>
      <c r="Q35" s="349"/>
      <c r="R35" s="349"/>
      <c r="S35" s="349"/>
      <c r="T35" s="323"/>
      <c r="U35" s="323"/>
      <c r="V35" s="323"/>
      <c r="W35" s="323"/>
      <c r="X35" s="353"/>
      <c r="Y35" s="319"/>
      <c r="Z35" s="323"/>
      <c r="AA35" s="288"/>
      <c r="AB35" s="288"/>
      <c r="AC35" s="285"/>
      <c r="AD35" s="286"/>
      <c r="AE35" s="286"/>
      <c r="AF35" s="286"/>
      <c r="AG35" s="287"/>
      <c r="AH35" s="605"/>
      <c r="AI35" s="606"/>
      <c r="AJ35" s="606"/>
      <c r="AK35" s="607"/>
      <c r="AL35" s="160"/>
      <c r="AM35" s="160"/>
      <c r="AN35" s="160"/>
      <c r="AO35" s="160"/>
      <c r="AP35" s="160"/>
      <c r="AQ35" s="605">
        <f>AR35+AT35+AU35+AV35+AW35+AX35+AY35</f>
        <v>32</v>
      </c>
      <c r="AR35" s="607">
        <v>0</v>
      </c>
      <c r="AS35" s="160">
        <v>32</v>
      </c>
      <c r="AT35" s="160">
        <v>24</v>
      </c>
      <c r="AU35" s="160">
        <v>8</v>
      </c>
      <c r="AV35" s="160"/>
      <c r="AW35" s="160"/>
      <c r="AX35" s="160">
        <v>0</v>
      </c>
      <c r="AY35" s="160"/>
      <c r="AZ35" s="574"/>
      <c r="BA35" s="574"/>
      <c r="BB35" s="574"/>
      <c r="BC35" s="574"/>
      <c r="BD35" s="574"/>
      <c r="BE35" s="574"/>
      <c r="BF35" s="574"/>
      <c r="BG35" s="574"/>
      <c r="BH35" s="575"/>
      <c r="BI35" s="574"/>
      <c r="BJ35" s="574"/>
      <c r="BK35" s="574"/>
      <c r="BL35" s="574"/>
      <c r="BM35" s="574"/>
      <c r="BN35" s="574"/>
      <c r="BO35" s="574"/>
      <c r="BP35" s="574"/>
      <c r="BQ35" s="574"/>
    </row>
    <row r="36" spans="1:78" s="314" customFormat="1" ht="48" customHeight="1" thickBot="1">
      <c r="A36" s="311" t="s">
        <v>43</v>
      </c>
      <c r="B36" s="312" t="s">
        <v>19</v>
      </c>
      <c r="C36" s="109" t="s">
        <v>135</v>
      </c>
      <c r="D36" s="389">
        <v>0</v>
      </c>
      <c r="E36" s="389">
        <v>8</v>
      </c>
      <c r="F36" s="389">
        <v>6</v>
      </c>
      <c r="G36" s="390">
        <f>SUM(G37+G42+G47)</f>
        <v>1146</v>
      </c>
      <c r="H36" s="390">
        <f>SUM(H37+H42+H47)</f>
        <v>42</v>
      </c>
      <c r="I36" s="390">
        <f>SUM(I37+I42+I47)</f>
        <v>346</v>
      </c>
      <c r="J36" s="390">
        <f>SUM(J37+J42+J47)</f>
        <v>201</v>
      </c>
      <c r="K36" s="390">
        <f>SUM(K37+K42+K47)</f>
        <v>133</v>
      </c>
      <c r="L36" s="390">
        <v>0</v>
      </c>
      <c r="M36" s="390">
        <f>SUM(M37+M42+M47)</f>
        <v>720</v>
      </c>
      <c r="N36" s="390">
        <f>SUM(N37+N42+N47)</f>
        <v>22</v>
      </c>
      <c r="O36" s="390">
        <f>SUM(O37+O42+O47)</f>
        <v>28</v>
      </c>
      <c r="P36" s="390">
        <v>0</v>
      </c>
      <c r="Q36" s="390">
        <v>0</v>
      </c>
      <c r="R36" s="390">
        <v>0</v>
      </c>
      <c r="S36" s="390">
        <v>0</v>
      </c>
      <c r="T36" s="390">
        <v>0</v>
      </c>
      <c r="U36" s="390">
        <v>0</v>
      </c>
      <c r="V36" s="390">
        <v>0</v>
      </c>
      <c r="W36" s="390">
        <v>0</v>
      </c>
      <c r="X36" s="390">
        <v>0</v>
      </c>
      <c r="Y36" s="390">
        <v>0</v>
      </c>
      <c r="Z36" s="390">
        <v>0</v>
      </c>
      <c r="AA36" s="390">
        <v>0</v>
      </c>
      <c r="AB36" s="390">
        <v>0</v>
      </c>
      <c r="AC36" s="390">
        <v>0</v>
      </c>
      <c r="AD36" s="390">
        <v>0</v>
      </c>
      <c r="AE36" s="390">
        <v>0</v>
      </c>
      <c r="AF36" s="390">
        <v>0</v>
      </c>
      <c r="AG36" s="390">
        <v>0</v>
      </c>
      <c r="AH36" s="390">
        <f>SUM(AH37+AH42+AH47)</f>
        <v>364</v>
      </c>
      <c r="AI36" s="390">
        <f>SUM(AI37+AI42+AI47)</f>
        <v>22</v>
      </c>
      <c r="AJ36" s="390">
        <f>SUM(AJ37+AJ42+AJ47)</f>
        <v>202</v>
      </c>
      <c r="AK36" s="390">
        <f>SUM(AK37+AK42+AK47)</f>
        <v>142</v>
      </c>
      <c r="AL36" s="390">
        <f>SUM(AL37+AL42+AL47)</f>
        <v>64</v>
      </c>
      <c r="AM36" s="390">
        <v>0</v>
      </c>
      <c r="AN36" s="390">
        <f>SUM(AN37+AN42+AN47)</f>
        <v>216</v>
      </c>
      <c r="AO36" s="390">
        <f>SUM(AO37+AO42+AO47)</f>
        <v>6</v>
      </c>
      <c r="AP36" s="390">
        <f>SUM(AP37+AP42)</f>
        <v>6</v>
      </c>
      <c r="AQ36" s="390">
        <f>SUM(AQ42+AQ47)</f>
        <v>408</v>
      </c>
      <c r="AR36" s="390">
        <f>SUM(AR37+AR42+AR47)</f>
        <v>20</v>
      </c>
      <c r="AS36" s="390">
        <f>SUM(AS37+AS42+AS47)</f>
        <v>140</v>
      </c>
      <c r="AT36" s="390">
        <f>SUM(AT42+AT47)</f>
        <v>71</v>
      </c>
      <c r="AU36" s="390">
        <f>SUM(AU42+AU47)</f>
        <v>69</v>
      </c>
      <c r="AV36" s="390">
        <f>SUM(AV47)</f>
        <v>0</v>
      </c>
      <c r="AW36" s="390">
        <f>SUM(AW42+AW47)</f>
        <v>432</v>
      </c>
      <c r="AX36" s="390">
        <f>SUM(AX42+AX47)</f>
        <v>10</v>
      </c>
      <c r="AY36" s="390">
        <f>SUM(AY42+AY47)</f>
        <v>22</v>
      </c>
      <c r="AZ36" s="454" t="e">
        <f>AZ37+AZ42+AZ47+#REF!+#REF!</f>
        <v>#REF!</v>
      </c>
      <c r="BA36" s="454" t="e">
        <f>BA37+BA42+BA47+#REF!+#REF!</f>
        <v>#REF!</v>
      </c>
      <c r="BB36" s="454" t="e">
        <f>BB37+BB42+BB47+#REF!+#REF!</f>
        <v>#REF!</v>
      </c>
      <c r="BC36" s="454" t="e">
        <f>BC37+BC42+BC47+#REF!+#REF!</f>
        <v>#REF!</v>
      </c>
      <c r="BD36" s="454" t="e">
        <f>BD37+BD42+BD47+#REF!+#REF!</f>
        <v>#REF!</v>
      </c>
      <c r="BE36" s="454" t="e">
        <f>BE37+BE42+BE47+#REF!+#REF!</f>
        <v>#REF!</v>
      </c>
      <c r="BF36" s="454" t="e">
        <f>BF37+BF42+BF47+#REF!+#REF!</f>
        <v>#REF!</v>
      </c>
      <c r="BG36" s="454" t="e">
        <f>BG37+BG42+BG47+#REF!+#REF!</f>
        <v>#REF!</v>
      </c>
      <c r="BH36" s="454" t="e">
        <f>BH37+BH42+BH47+#REF!+#REF!</f>
        <v>#REF!</v>
      </c>
      <c r="BI36" s="454" t="e">
        <f>BI37+BI42+BI47+#REF!+#REF!</f>
        <v>#REF!</v>
      </c>
      <c r="BJ36" s="454" t="e">
        <f>BJ37+BJ42+BJ47+#REF!+#REF!</f>
        <v>#REF!</v>
      </c>
      <c r="BK36" s="454" t="e">
        <f>BK37+BK42+BK47+#REF!+#REF!</f>
        <v>#REF!</v>
      </c>
      <c r="BL36" s="454" t="e">
        <f>BL37+BL42+BL47+#REF!+#REF!</f>
        <v>#REF!</v>
      </c>
      <c r="BM36" s="454" t="e">
        <f>BM37+BM42+BM47+#REF!+#REF!</f>
        <v>#REF!</v>
      </c>
      <c r="BN36" s="454" t="e">
        <f>BN37+BN42+BN47+#REF!+#REF!</f>
        <v>#REF!</v>
      </c>
      <c r="BO36" s="454" t="e">
        <f>BO37+BO42+BO47+#REF!+#REF!</f>
        <v>#REF!</v>
      </c>
      <c r="BP36" s="454" t="e">
        <f>BP37+BP42+BP47+#REF!+#REF!</f>
        <v>#REF!</v>
      </c>
      <c r="BQ36" s="454" t="e">
        <f>BQ37+BQ42+BQ47+#REF!+#REF!</f>
        <v>#REF!</v>
      </c>
      <c r="BR36" s="454"/>
      <c r="BS36" s="60" t="e">
        <f>BS37+BS42+BS47+#REF!+#REF!</f>
        <v>#REF!</v>
      </c>
      <c r="BT36" s="313" t="e">
        <f>BT37+BT42+BT47+#REF!+#REF!</f>
        <v>#REF!</v>
      </c>
      <c r="BU36" s="313" t="e">
        <f>BU37+BU42+BU47+#REF!+#REF!</f>
        <v>#REF!</v>
      </c>
      <c r="BV36" s="313" t="e">
        <f>BV37+BV42+BV47+#REF!+#REF!</f>
        <v>#REF!</v>
      </c>
      <c r="BW36" s="313" t="e">
        <f>BW37+BW42+BW47+#REF!+#REF!</f>
        <v>#REF!</v>
      </c>
      <c r="BX36" s="313" t="e">
        <f>BX37+BX42+BX47+#REF!+#REF!</f>
        <v>#REF!</v>
      </c>
      <c r="BY36" s="313" t="e">
        <f>BY37+BY42+BY47+#REF!+#REF!</f>
        <v>#REF!</v>
      </c>
      <c r="BZ36" s="313" t="e">
        <f>BZ37+BZ42+BZ47+#REF!+#REF!</f>
        <v>#REF!</v>
      </c>
    </row>
    <row r="37" spans="1:71" s="291" customFormat="1" ht="80.25" customHeight="1">
      <c r="A37" s="289" t="s">
        <v>44</v>
      </c>
      <c r="B37" s="290" t="s">
        <v>169</v>
      </c>
      <c r="C37" s="391" t="s">
        <v>50</v>
      </c>
      <c r="D37" s="392"/>
      <c r="E37" s="392"/>
      <c r="F37" s="392">
        <v>4</v>
      </c>
      <c r="G37" s="393">
        <f>SUM(G39+G40+G41+F41)</f>
        <v>476</v>
      </c>
      <c r="H37" s="393">
        <v>22</v>
      </c>
      <c r="I37" s="393">
        <f>SUM(I39)</f>
        <v>158</v>
      </c>
      <c r="J37" s="393">
        <v>104</v>
      </c>
      <c r="K37" s="393">
        <v>44</v>
      </c>
      <c r="L37" s="393">
        <v>0</v>
      </c>
      <c r="M37" s="393">
        <f>SUM(M40+M41+R39)</f>
        <v>288</v>
      </c>
      <c r="N37" s="393">
        <v>12</v>
      </c>
      <c r="O37" s="394">
        <v>6</v>
      </c>
      <c r="P37" s="94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4">
        <v>0</v>
      </c>
      <c r="Y37" s="89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f>SUM(AH38:AH41)</f>
        <v>316</v>
      </c>
      <c r="AI37" s="62">
        <f>SUM(AI39)</f>
        <v>22</v>
      </c>
      <c r="AJ37" s="62">
        <f>SUM(AJ39)</f>
        <v>154</v>
      </c>
      <c r="AK37" s="62">
        <f>SUM(AK39)</f>
        <v>104</v>
      </c>
      <c r="AL37" s="62">
        <f>SUM(AL39)</f>
        <v>44</v>
      </c>
      <c r="AM37" s="62">
        <v>0</v>
      </c>
      <c r="AN37" s="62">
        <f>SUM(AN40+AN41)</f>
        <v>216</v>
      </c>
      <c r="AO37" s="62">
        <f>SUM(AO39+AO40)</f>
        <v>6</v>
      </c>
      <c r="AP37" s="90">
        <f>SUM(AP39)</f>
        <v>6</v>
      </c>
      <c r="AQ37" s="94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90">
        <v>0</v>
      </c>
      <c r="AZ37" s="455" t="e">
        <f>AZ39+#REF!+AZ41+AZ40+AZ38</f>
        <v>#REF!</v>
      </c>
      <c r="BA37" s="455" t="e">
        <f>BA39+#REF!+BA41+BA40+BA38</f>
        <v>#REF!</v>
      </c>
      <c r="BB37" s="455" t="e">
        <f>BB39+#REF!+BB41+BB40+BB38</f>
        <v>#REF!</v>
      </c>
      <c r="BC37" s="455" t="e">
        <f>BC39+#REF!+BC41+BC40+BC38</f>
        <v>#REF!</v>
      </c>
      <c r="BD37" s="455" t="e">
        <f>BD39+#REF!+BD41+BD40+BD38</f>
        <v>#REF!</v>
      </c>
      <c r="BE37" s="455" t="e">
        <f>BE39+#REF!+BE41+BE40+BE38</f>
        <v>#REF!</v>
      </c>
      <c r="BF37" s="455" t="e">
        <f>BF39+#REF!+BF41+BF40+BF38</f>
        <v>#REF!</v>
      </c>
      <c r="BG37" s="455" t="e">
        <f>BG39+#REF!+BG41+BG40+BG38</f>
        <v>#REF!</v>
      </c>
      <c r="BH37" s="455" t="e">
        <f>BH39+#REF!+BH41+BH40+BH38</f>
        <v>#REF!</v>
      </c>
      <c r="BI37" s="455" t="e">
        <f>BI39+#REF!+BI41+BI40+BI38</f>
        <v>#REF!</v>
      </c>
      <c r="BJ37" s="455" t="e">
        <f>BJ39+#REF!+BJ41+BJ40+BJ38</f>
        <v>#REF!</v>
      </c>
      <c r="BK37" s="455" t="e">
        <f>BK39+#REF!+BK41+BK40+BK38</f>
        <v>#REF!</v>
      </c>
      <c r="BL37" s="455" t="e">
        <f>BL39+#REF!+BL41+BL40+BL38</f>
        <v>#REF!</v>
      </c>
      <c r="BM37" s="455" t="e">
        <f>BM39+#REF!+BM41+BM40+BM38</f>
        <v>#REF!</v>
      </c>
      <c r="BN37" s="455" t="e">
        <f>BN39+#REF!+BN41+BN40+BN38</f>
        <v>#REF!</v>
      </c>
      <c r="BO37" s="455" t="e">
        <f>BO39+#REF!+BO41+BO40+BO38</f>
        <v>#REF!</v>
      </c>
      <c r="BP37" s="455" t="e">
        <f>BP39+#REF!+BP41+BP40+BP38</f>
        <v>#REF!</v>
      </c>
      <c r="BQ37" s="455" t="e">
        <f>BQ39+#REF!+BQ41+BQ40+BQ38</f>
        <v>#REF!</v>
      </c>
      <c r="BR37" s="455"/>
      <c r="BS37" s="453"/>
    </row>
    <row r="38" spans="1:70" s="10" customFormat="1" ht="27" customHeight="1">
      <c r="A38" s="217"/>
      <c r="B38" s="251" t="s">
        <v>92</v>
      </c>
      <c r="C38" s="395"/>
      <c r="D38" s="396"/>
      <c r="E38" s="274"/>
      <c r="F38" s="397"/>
      <c r="G38" s="398">
        <f>N38+O38</f>
        <v>18</v>
      </c>
      <c r="H38" s="399"/>
      <c r="I38" s="400"/>
      <c r="J38" s="401"/>
      <c r="K38" s="401"/>
      <c r="L38" s="401"/>
      <c r="M38" s="401"/>
      <c r="N38" s="402">
        <v>12</v>
      </c>
      <c r="O38" s="403">
        <v>6</v>
      </c>
      <c r="P38" s="354"/>
      <c r="Q38" s="339"/>
      <c r="R38" s="339"/>
      <c r="S38" s="339"/>
      <c r="T38" s="339"/>
      <c r="U38" s="339"/>
      <c r="V38" s="339"/>
      <c r="W38" s="339"/>
      <c r="X38" s="355"/>
      <c r="Y38" s="344"/>
      <c r="Z38" s="339"/>
      <c r="AA38" s="220"/>
      <c r="AB38" s="220"/>
      <c r="AC38" s="220"/>
      <c r="AD38" s="220"/>
      <c r="AE38" s="220"/>
      <c r="AF38" s="220"/>
      <c r="AG38" s="320"/>
      <c r="AH38" s="225">
        <f>AO38+AP38</f>
        <v>12</v>
      </c>
      <c r="AI38" s="219"/>
      <c r="AJ38" s="219"/>
      <c r="AK38" s="219"/>
      <c r="AL38" s="219"/>
      <c r="AM38" s="219"/>
      <c r="AN38" s="219"/>
      <c r="AO38" s="219">
        <v>6</v>
      </c>
      <c r="AP38" s="224">
        <v>6</v>
      </c>
      <c r="AQ38" s="337"/>
      <c r="AR38" s="219"/>
      <c r="AS38" s="219"/>
      <c r="AT38" s="219"/>
      <c r="AU38" s="219"/>
      <c r="AV38" s="219"/>
      <c r="AW38" s="219"/>
      <c r="AX38" s="219"/>
      <c r="AY38" s="224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16"/>
    </row>
    <row r="39" spans="1:70" s="10" customFormat="1" ht="72.75" customHeight="1">
      <c r="A39" s="214" t="s">
        <v>90</v>
      </c>
      <c r="B39" s="252" t="s">
        <v>170</v>
      </c>
      <c r="C39" s="674" t="s">
        <v>106</v>
      </c>
      <c r="D39" s="404"/>
      <c r="E39" s="677" t="s">
        <v>133</v>
      </c>
      <c r="F39" s="405"/>
      <c r="G39" s="398">
        <f>J39+K39+L39+N39+O39+M39+H39</f>
        <v>188</v>
      </c>
      <c r="H39" s="406">
        <v>22</v>
      </c>
      <c r="I39" s="407">
        <v>158</v>
      </c>
      <c r="J39" s="408">
        <v>104</v>
      </c>
      <c r="K39" s="408">
        <v>44</v>
      </c>
      <c r="L39" s="409"/>
      <c r="M39" s="409"/>
      <c r="N39" s="410">
        <v>12</v>
      </c>
      <c r="O39" s="410">
        <v>6</v>
      </c>
      <c r="P39" s="148"/>
      <c r="Q39" s="161"/>
      <c r="R39" s="161"/>
      <c r="S39" s="161"/>
      <c r="T39" s="161"/>
      <c r="U39" s="161"/>
      <c r="V39" s="161"/>
      <c r="W39" s="161"/>
      <c r="X39" s="163"/>
      <c r="Y39" s="321"/>
      <c r="Z39" s="161"/>
      <c r="AA39" s="173"/>
      <c r="AB39" s="173"/>
      <c r="AC39" s="174"/>
      <c r="AD39" s="174"/>
      <c r="AE39" s="174"/>
      <c r="AF39" s="174"/>
      <c r="AG39" s="175"/>
      <c r="AH39" s="45">
        <f>SUM(AO39+AP39+AL39+AK39)</f>
        <v>160</v>
      </c>
      <c r="AI39" s="45">
        <v>22</v>
      </c>
      <c r="AJ39" s="45">
        <v>154</v>
      </c>
      <c r="AK39" s="46">
        <v>104</v>
      </c>
      <c r="AL39" s="46">
        <v>44</v>
      </c>
      <c r="AM39" s="46"/>
      <c r="AN39" s="46"/>
      <c r="AO39" s="46">
        <v>6</v>
      </c>
      <c r="AP39" s="71">
        <v>6</v>
      </c>
      <c r="AQ39" s="338"/>
      <c r="AR39" s="44"/>
      <c r="AS39" s="177"/>
      <c r="AT39" s="177"/>
      <c r="AU39" s="177"/>
      <c r="AV39" s="177"/>
      <c r="AW39" s="177"/>
      <c r="AX39" s="177"/>
      <c r="AY39" s="177"/>
      <c r="AZ39" s="577"/>
      <c r="BA39" s="577"/>
      <c r="BB39" s="577"/>
      <c r="BC39" s="577"/>
      <c r="BD39" s="577"/>
      <c r="BE39" s="577"/>
      <c r="BF39" s="577"/>
      <c r="BG39" s="577"/>
      <c r="BH39" s="577"/>
      <c r="BI39" s="577"/>
      <c r="BJ39" s="577"/>
      <c r="BK39" s="577"/>
      <c r="BL39" s="577"/>
      <c r="BM39" s="577"/>
      <c r="BN39" s="577"/>
      <c r="BO39" s="577"/>
      <c r="BP39" s="577"/>
      <c r="BQ39" s="577"/>
      <c r="BR39" s="16"/>
    </row>
    <row r="40" spans="1:69" s="10" customFormat="1" ht="27" customHeight="1">
      <c r="A40" s="216" t="s">
        <v>116</v>
      </c>
      <c r="B40" s="66" t="s">
        <v>45</v>
      </c>
      <c r="C40" s="680"/>
      <c r="D40" s="411"/>
      <c r="E40" s="685"/>
      <c r="F40" s="418"/>
      <c r="G40" s="413">
        <v>144</v>
      </c>
      <c r="H40" s="414"/>
      <c r="I40" s="415">
        <f>J40+K40</f>
        <v>0</v>
      </c>
      <c r="J40" s="408"/>
      <c r="K40" s="408"/>
      <c r="L40" s="416"/>
      <c r="M40" s="416">
        <v>144</v>
      </c>
      <c r="N40" s="417"/>
      <c r="O40" s="417"/>
      <c r="P40" s="148"/>
      <c r="Q40" s="161"/>
      <c r="R40" s="161"/>
      <c r="S40" s="161"/>
      <c r="T40" s="161"/>
      <c r="U40" s="161"/>
      <c r="V40" s="161"/>
      <c r="W40" s="161"/>
      <c r="X40" s="163"/>
      <c r="Y40" s="149"/>
      <c r="Z40" s="161"/>
      <c r="AA40" s="123"/>
      <c r="AB40" s="123"/>
      <c r="AC40" s="161"/>
      <c r="AD40" s="162"/>
      <c r="AE40" s="162"/>
      <c r="AF40" s="162"/>
      <c r="AG40" s="162"/>
      <c r="AH40" s="45">
        <v>0</v>
      </c>
      <c r="AI40" s="45"/>
      <c r="AJ40" s="45">
        <f>AK40+AL40</f>
        <v>0</v>
      </c>
      <c r="AK40" s="46"/>
      <c r="AL40" s="46"/>
      <c r="AM40" s="46"/>
      <c r="AN40" s="46">
        <v>72</v>
      </c>
      <c r="AO40" s="46"/>
      <c r="AP40" s="71"/>
      <c r="AQ40" s="592"/>
      <c r="AR40" s="44"/>
      <c r="AS40" s="72"/>
      <c r="AT40" s="72"/>
      <c r="AU40" s="72"/>
      <c r="AV40" s="72"/>
      <c r="AW40" s="72"/>
      <c r="AX40" s="72"/>
      <c r="AY40" s="72"/>
      <c r="AZ40" s="577"/>
      <c r="BA40" s="577"/>
      <c r="BB40" s="577"/>
      <c r="BC40" s="577"/>
      <c r="BD40" s="577"/>
      <c r="BE40" s="577"/>
      <c r="BF40" s="577"/>
      <c r="BG40" s="577"/>
      <c r="BH40" s="577"/>
      <c r="BI40" s="577"/>
      <c r="BJ40" s="577"/>
      <c r="BK40" s="577"/>
      <c r="BL40" s="577"/>
      <c r="BM40" s="577"/>
      <c r="BN40" s="577"/>
      <c r="BO40" s="577"/>
      <c r="BP40" s="577"/>
      <c r="BQ40" s="577"/>
    </row>
    <row r="41" spans="1:69" s="10" customFormat="1" ht="24.75" customHeight="1" thickBot="1">
      <c r="A41" s="292" t="s">
        <v>117</v>
      </c>
      <c r="B41" s="255" t="s">
        <v>0</v>
      </c>
      <c r="C41" s="684"/>
      <c r="D41" s="419"/>
      <c r="E41" s="686"/>
      <c r="F41" s="420"/>
      <c r="G41" s="421">
        <v>144</v>
      </c>
      <c r="H41" s="422"/>
      <c r="I41" s="423">
        <f>J41+K41</f>
        <v>0</v>
      </c>
      <c r="J41" s="424"/>
      <c r="K41" s="424"/>
      <c r="L41" s="425"/>
      <c r="M41" s="425">
        <v>144</v>
      </c>
      <c r="N41" s="426"/>
      <c r="O41" s="426"/>
      <c r="P41" s="148"/>
      <c r="Q41" s="161"/>
      <c r="R41" s="161"/>
      <c r="S41" s="161"/>
      <c r="T41" s="161"/>
      <c r="U41" s="161"/>
      <c r="V41" s="161"/>
      <c r="W41" s="161"/>
      <c r="X41" s="163"/>
      <c r="Y41" s="150"/>
      <c r="Z41" s="161"/>
      <c r="AA41" s="124"/>
      <c r="AB41" s="124"/>
      <c r="AC41" s="293"/>
      <c r="AD41" s="294"/>
      <c r="AE41" s="294"/>
      <c r="AF41" s="294"/>
      <c r="AG41" s="294"/>
      <c r="AH41" s="593">
        <v>144</v>
      </c>
      <c r="AI41" s="594"/>
      <c r="AJ41" s="594">
        <f>AK41+AL41</f>
        <v>0</v>
      </c>
      <c r="AK41" s="226"/>
      <c r="AL41" s="226"/>
      <c r="AM41" s="295"/>
      <c r="AN41" s="295">
        <v>144</v>
      </c>
      <c r="AO41" s="295"/>
      <c r="AP41" s="295"/>
      <c r="AQ41" s="595"/>
      <c r="AR41" s="226"/>
      <c r="AS41" s="296"/>
      <c r="AT41" s="296"/>
      <c r="AU41" s="296"/>
      <c r="AV41" s="296"/>
      <c r="AW41" s="296"/>
      <c r="AX41" s="296"/>
      <c r="AY41" s="296"/>
      <c r="AZ41" s="578"/>
      <c r="BA41" s="578"/>
      <c r="BB41" s="578"/>
      <c r="BC41" s="578"/>
      <c r="BD41" s="578"/>
      <c r="BE41" s="578"/>
      <c r="BF41" s="578"/>
      <c r="BG41" s="578"/>
      <c r="BH41" s="577"/>
      <c r="BI41" s="578"/>
      <c r="BJ41" s="578"/>
      <c r="BK41" s="578"/>
      <c r="BL41" s="578"/>
      <c r="BM41" s="578"/>
      <c r="BN41" s="578"/>
      <c r="BO41" s="578"/>
      <c r="BP41" s="578"/>
      <c r="BQ41" s="578"/>
    </row>
    <row r="42" spans="1:71" s="291" customFormat="1" ht="87.75" customHeight="1">
      <c r="A42" s="289" t="s">
        <v>21</v>
      </c>
      <c r="B42" s="299" t="s">
        <v>171</v>
      </c>
      <c r="C42" s="391" t="s">
        <v>51</v>
      </c>
      <c r="D42" s="392"/>
      <c r="E42" s="392"/>
      <c r="F42" s="392">
        <v>6</v>
      </c>
      <c r="G42" s="393">
        <f>SUM(G44+G45+G46)</f>
        <v>370</v>
      </c>
      <c r="H42" s="393">
        <v>10</v>
      </c>
      <c r="I42" s="393">
        <f>SUM(I44)</f>
        <v>132</v>
      </c>
      <c r="J42" s="393">
        <f>SUM(J44)</f>
        <v>60</v>
      </c>
      <c r="K42" s="393">
        <f>SUM(K44)</f>
        <v>70</v>
      </c>
      <c r="L42" s="393">
        <f>SUM(L44)</f>
        <v>0</v>
      </c>
      <c r="M42" s="393">
        <f>SUM(M45+M46)</f>
        <v>216</v>
      </c>
      <c r="N42" s="393">
        <f>SUM(N44)</f>
        <v>4</v>
      </c>
      <c r="O42" s="394">
        <f>SUM(O44)</f>
        <v>10</v>
      </c>
      <c r="P42" s="94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4">
        <v>0</v>
      </c>
      <c r="Y42" s="89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f>SUM(AH44)</f>
        <v>48</v>
      </c>
      <c r="AI42" s="62">
        <f>SUM(AI44)</f>
        <v>0</v>
      </c>
      <c r="AJ42" s="62">
        <f>SUM(AJ44)</f>
        <v>48</v>
      </c>
      <c r="AK42" s="62">
        <f>SUM(AK44)</f>
        <v>38</v>
      </c>
      <c r="AL42" s="62">
        <f>SUM(AL44)</f>
        <v>20</v>
      </c>
      <c r="AM42" s="62">
        <v>0</v>
      </c>
      <c r="AN42" s="62">
        <v>0</v>
      </c>
      <c r="AO42" s="62">
        <v>0</v>
      </c>
      <c r="AP42" s="90">
        <v>0</v>
      </c>
      <c r="AQ42" s="94">
        <f>SUM(AQ44)</f>
        <v>108</v>
      </c>
      <c r="AR42" s="62">
        <f>SUM(AR44)</f>
        <v>10</v>
      </c>
      <c r="AS42" s="62">
        <f>SUM(AS44)</f>
        <v>84</v>
      </c>
      <c r="AT42" s="62">
        <f>SUM(AT44)</f>
        <v>34</v>
      </c>
      <c r="AU42" s="62">
        <f>SUM(AU44)</f>
        <v>50</v>
      </c>
      <c r="AV42" s="62">
        <v>0</v>
      </c>
      <c r="AW42" s="62">
        <f>SUM(AW45+AW46)</f>
        <v>216</v>
      </c>
      <c r="AX42" s="62">
        <f>SUM(AX44)</f>
        <v>4</v>
      </c>
      <c r="AY42" s="90">
        <f>SUM(AY44)</f>
        <v>10</v>
      </c>
      <c r="AZ42" s="455" t="e">
        <f>AZ44+AZ46+#REF!+AZ45+AZ43</f>
        <v>#REF!</v>
      </c>
      <c r="BA42" s="455" t="e">
        <f>BA44+BA46+#REF!+BA45+BA43</f>
        <v>#REF!</v>
      </c>
      <c r="BB42" s="455" t="e">
        <f>BB44+BB46+#REF!+BB45+BB43</f>
        <v>#REF!</v>
      </c>
      <c r="BC42" s="455" t="e">
        <f>BC44+BC46+#REF!+BC45+BC43</f>
        <v>#REF!</v>
      </c>
      <c r="BD42" s="455" t="e">
        <f>BD44+BD46+#REF!+BD45+BD43</f>
        <v>#REF!</v>
      </c>
      <c r="BE42" s="455" t="e">
        <f>BE44+BE46+#REF!+BE45+BE43</f>
        <v>#REF!</v>
      </c>
      <c r="BF42" s="455" t="e">
        <f>BF44+BF46+#REF!+BF45+BF43</f>
        <v>#REF!</v>
      </c>
      <c r="BG42" s="455" t="e">
        <f>BG44+BG46+#REF!+BG45+BG43</f>
        <v>#REF!</v>
      </c>
      <c r="BH42" s="455" t="e">
        <f>BH44+BH46+#REF!+BH45+BH43</f>
        <v>#REF!</v>
      </c>
      <c r="BI42" s="455" t="e">
        <f>BI44+BI46+#REF!+BI45+BI43</f>
        <v>#REF!</v>
      </c>
      <c r="BJ42" s="455" t="e">
        <f>BJ44+BJ46+#REF!+BJ45+BJ43</f>
        <v>#REF!</v>
      </c>
      <c r="BK42" s="455" t="e">
        <f>BK44+BK46+#REF!+BK45+BK43</f>
        <v>#REF!</v>
      </c>
      <c r="BL42" s="455" t="e">
        <f>BL44+BL46+#REF!+BL45+BL43</f>
        <v>#REF!</v>
      </c>
      <c r="BM42" s="455" t="e">
        <f>BM44+BM46+#REF!+BM45+BM43</f>
        <v>#REF!</v>
      </c>
      <c r="BN42" s="455" t="e">
        <f>BN44+BN46+#REF!+BN45+BN43</f>
        <v>#REF!</v>
      </c>
      <c r="BO42" s="455" t="e">
        <f>BO44+BO46+#REF!+BO45+BO43</f>
        <v>#REF!</v>
      </c>
      <c r="BP42" s="455" t="e">
        <f>BP44+BP46+#REF!+BP45+BP43</f>
        <v>#REF!</v>
      </c>
      <c r="BQ42" s="455" t="e">
        <f>BQ44+BQ46+#REF!+BQ45+BQ43</f>
        <v>#REF!</v>
      </c>
      <c r="BR42" s="10"/>
      <c r="BS42" s="10"/>
    </row>
    <row r="43" spans="1:69" s="10" customFormat="1" ht="24.75" customHeight="1">
      <c r="A43" s="214"/>
      <c r="B43" s="298" t="s">
        <v>92</v>
      </c>
      <c r="C43" s="395"/>
      <c r="D43" s="396"/>
      <c r="E43" s="274"/>
      <c r="F43" s="397"/>
      <c r="G43" s="427">
        <f>N43+O43</f>
        <v>14</v>
      </c>
      <c r="H43" s="428"/>
      <c r="I43" s="429"/>
      <c r="J43" s="402"/>
      <c r="K43" s="402"/>
      <c r="L43" s="402"/>
      <c r="M43" s="402"/>
      <c r="N43" s="402">
        <v>4</v>
      </c>
      <c r="O43" s="403">
        <v>10</v>
      </c>
      <c r="P43" s="356"/>
      <c r="Q43" s="340"/>
      <c r="R43" s="340"/>
      <c r="S43" s="340"/>
      <c r="T43" s="340"/>
      <c r="U43" s="340"/>
      <c r="V43" s="340"/>
      <c r="W43" s="340"/>
      <c r="X43" s="357"/>
      <c r="Y43" s="345"/>
      <c r="Z43" s="340"/>
      <c r="AA43" s="221"/>
      <c r="AB43" s="221"/>
      <c r="AC43" s="221"/>
      <c r="AD43" s="221"/>
      <c r="AE43" s="221"/>
      <c r="AF43" s="221"/>
      <c r="AG43" s="221"/>
      <c r="AH43" s="218"/>
      <c r="AI43" s="218"/>
      <c r="AJ43" s="218"/>
      <c r="AK43" s="218"/>
      <c r="AL43" s="218"/>
      <c r="AM43" s="218"/>
      <c r="AN43" s="218"/>
      <c r="AO43" s="218"/>
      <c r="AP43" s="222"/>
      <c r="AQ43" s="223"/>
      <c r="AR43" s="218"/>
      <c r="AS43" s="218"/>
      <c r="AT43" s="218"/>
      <c r="AU43" s="218"/>
      <c r="AV43" s="218"/>
      <c r="AW43" s="218"/>
      <c r="AX43" s="218"/>
      <c r="AY43" s="222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</row>
    <row r="44" spans="1:69" s="10" customFormat="1" ht="100.5" customHeight="1">
      <c r="A44" s="171" t="s">
        <v>37</v>
      </c>
      <c r="B44" s="253" t="s">
        <v>172</v>
      </c>
      <c r="C44" s="674" t="s">
        <v>108</v>
      </c>
      <c r="D44" s="396"/>
      <c r="E44" s="677" t="s">
        <v>107</v>
      </c>
      <c r="F44" s="397"/>
      <c r="G44" s="430">
        <f>H44+J44+K44+L44+M44+N44+O44</f>
        <v>154</v>
      </c>
      <c r="H44" s="406">
        <v>10</v>
      </c>
      <c r="I44" s="415">
        <v>132</v>
      </c>
      <c r="J44" s="408">
        <v>60</v>
      </c>
      <c r="K44" s="408">
        <v>70</v>
      </c>
      <c r="L44" s="409"/>
      <c r="M44" s="409"/>
      <c r="N44" s="410">
        <v>4</v>
      </c>
      <c r="O44" s="410">
        <v>10</v>
      </c>
      <c r="P44" s="151"/>
      <c r="Q44" s="164"/>
      <c r="R44" s="164"/>
      <c r="S44" s="164"/>
      <c r="T44" s="164"/>
      <c r="U44" s="164"/>
      <c r="V44" s="164"/>
      <c r="W44" s="164"/>
      <c r="X44" s="154"/>
      <c r="Y44" s="179"/>
      <c r="Z44" s="164"/>
      <c r="AA44" s="178"/>
      <c r="AB44" s="178"/>
      <c r="AC44" s="169"/>
      <c r="AD44" s="170"/>
      <c r="AE44" s="170"/>
      <c r="AF44" s="170"/>
      <c r="AG44" s="180"/>
      <c r="AH44" s="181">
        <v>48</v>
      </c>
      <c r="AI44" s="182"/>
      <c r="AJ44" s="182">
        <v>48</v>
      </c>
      <c r="AK44" s="176">
        <v>38</v>
      </c>
      <c r="AL44" s="183">
        <v>20</v>
      </c>
      <c r="AM44" s="183"/>
      <c r="AN44" s="183"/>
      <c r="AO44" s="183"/>
      <c r="AP44" s="183"/>
      <c r="AQ44" s="181">
        <v>108</v>
      </c>
      <c r="AR44" s="176">
        <v>10</v>
      </c>
      <c r="AS44" s="183">
        <v>84</v>
      </c>
      <c r="AT44" s="183">
        <v>34</v>
      </c>
      <c r="AU44" s="183">
        <v>50</v>
      </c>
      <c r="AV44" s="183"/>
      <c r="AW44" s="183"/>
      <c r="AX44" s="183">
        <v>4</v>
      </c>
      <c r="AY44" s="183">
        <v>10</v>
      </c>
      <c r="AZ44" s="577"/>
      <c r="BA44" s="577"/>
      <c r="BB44" s="577"/>
      <c r="BC44" s="577"/>
      <c r="BD44" s="577"/>
      <c r="BE44" s="577"/>
      <c r="BF44" s="577"/>
      <c r="BG44" s="577"/>
      <c r="BH44" s="577"/>
      <c r="BI44" s="577"/>
      <c r="BJ44" s="577"/>
      <c r="BK44" s="577"/>
      <c r="BL44" s="577"/>
      <c r="BM44" s="577"/>
      <c r="BN44" s="577"/>
      <c r="BO44" s="577"/>
      <c r="BP44" s="577"/>
      <c r="BQ44" s="577"/>
    </row>
    <row r="45" spans="1:69" s="10" customFormat="1" ht="30.75" customHeight="1">
      <c r="A45" s="215" t="s">
        <v>46</v>
      </c>
      <c r="B45" s="66" t="s">
        <v>45</v>
      </c>
      <c r="C45" s="675"/>
      <c r="D45" s="396"/>
      <c r="E45" s="678"/>
      <c r="F45" s="397"/>
      <c r="G45" s="430">
        <f>SUM(M45)</f>
        <v>72</v>
      </c>
      <c r="H45" s="431"/>
      <c r="I45" s="415">
        <f>J45+K45</f>
        <v>0</v>
      </c>
      <c r="J45" s="408"/>
      <c r="K45" s="408"/>
      <c r="L45" s="432"/>
      <c r="M45" s="432">
        <v>72</v>
      </c>
      <c r="N45" s="433"/>
      <c r="O45" s="433"/>
      <c r="P45" s="151"/>
      <c r="Q45" s="164"/>
      <c r="R45" s="164"/>
      <c r="S45" s="164"/>
      <c r="T45" s="164"/>
      <c r="U45" s="164"/>
      <c r="V45" s="164"/>
      <c r="W45" s="164"/>
      <c r="X45" s="154"/>
      <c r="Y45" s="153"/>
      <c r="Z45" s="164"/>
      <c r="AA45" s="152"/>
      <c r="AB45" s="152"/>
      <c r="AC45" s="164"/>
      <c r="AD45" s="165"/>
      <c r="AE45" s="165"/>
      <c r="AF45" s="165"/>
      <c r="AG45" s="154"/>
      <c r="AH45" s="61"/>
      <c r="AI45" s="63"/>
      <c r="AJ45" s="63"/>
      <c r="AK45" s="46"/>
      <c r="AL45" s="71"/>
      <c r="AM45" s="71"/>
      <c r="AN45" s="71"/>
      <c r="AO45" s="71"/>
      <c r="AP45" s="71"/>
      <c r="AQ45" s="61"/>
      <c r="AR45" s="46"/>
      <c r="AS45" s="71">
        <f>AT45+AU45</f>
        <v>0</v>
      </c>
      <c r="AT45" s="71"/>
      <c r="AU45" s="71"/>
      <c r="AV45" s="71"/>
      <c r="AW45" s="71">
        <v>72</v>
      </c>
      <c r="AX45" s="71"/>
      <c r="AY45" s="71"/>
      <c r="AZ45" s="577"/>
      <c r="BA45" s="577"/>
      <c r="BB45" s="577"/>
      <c r="BC45" s="577"/>
      <c r="BD45" s="577"/>
      <c r="BE45" s="577"/>
      <c r="BF45" s="577"/>
      <c r="BG45" s="577"/>
      <c r="BH45" s="577"/>
      <c r="BI45" s="577"/>
      <c r="BJ45" s="577"/>
      <c r="BK45" s="577"/>
      <c r="BL45" s="577"/>
      <c r="BM45" s="577"/>
      <c r="BN45" s="577"/>
      <c r="BO45" s="577"/>
      <c r="BP45" s="577"/>
      <c r="BQ45" s="577"/>
    </row>
    <row r="46" spans="1:69" s="10" customFormat="1" ht="29.25" customHeight="1">
      <c r="A46" s="300" t="s">
        <v>38</v>
      </c>
      <c r="B46" s="255" t="s">
        <v>0</v>
      </c>
      <c r="C46" s="676"/>
      <c r="D46" s="419"/>
      <c r="E46" s="679"/>
      <c r="F46" s="418"/>
      <c r="G46" s="430">
        <f>SUM(M46)</f>
        <v>144</v>
      </c>
      <c r="H46" s="414"/>
      <c r="I46" s="423">
        <f>J46+K46</f>
        <v>0</v>
      </c>
      <c r="J46" s="424"/>
      <c r="K46" s="424"/>
      <c r="L46" s="416"/>
      <c r="M46" s="416">
        <v>144</v>
      </c>
      <c r="N46" s="417"/>
      <c r="O46" s="417"/>
      <c r="P46" s="151"/>
      <c r="Q46" s="164"/>
      <c r="R46" s="164"/>
      <c r="S46" s="164"/>
      <c r="T46" s="164"/>
      <c r="U46" s="164"/>
      <c r="V46" s="164"/>
      <c r="W46" s="164"/>
      <c r="X46" s="154"/>
      <c r="Y46" s="306"/>
      <c r="Z46" s="164"/>
      <c r="AA46" s="301"/>
      <c r="AB46" s="301"/>
      <c r="AC46" s="302"/>
      <c r="AD46" s="303"/>
      <c r="AE46" s="303"/>
      <c r="AF46" s="303"/>
      <c r="AG46" s="297"/>
      <c r="AH46" s="304"/>
      <c r="AI46" s="305"/>
      <c r="AJ46" s="305"/>
      <c r="AK46" s="226"/>
      <c r="AL46" s="296"/>
      <c r="AM46" s="296"/>
      <c r="AN46" s="296"/>
      <c r="AO46" s="296"/>
      <c r="AP46" s="296"/>
      <c r="AQ46" s="304"/>
      <c r="AR46" s="226"/>
      <c r="AS46" s="296"/>
      <c r="AT46" s="296"/>
      <c r="AU46" s="296"/>
      <c r="AV46" s="296"/>
      <c r="AW46" s="296">
        <v>144</v>
      </c>
      <c r="AX46" s="296"/>
      <c r="AY46" s="296"/>
      <c r="AZ46" s="577"/>
      <c r="BA46" s="577"/>
      <c r="BB46" s="577"/>
      <c r="BC46" s="577"/>
      <c r="BD46" s="577"/>
      <c r="BE46" s="577"/>
      <c r="BF46" s="577"/>
      <c r="BG46" s="577"/>
      <c r="BH46" s="577"/>
      <c r="BI46" s="577"/>
      <c r="BJ46" s="577"/>
      <c r="BK46" s="577"/>
      <c r="BL46" s="577"/>
      <c r="BM46" s="577"/>
      <c r="BN46" s="577"/>
      <c r="BO46" s="577"/>
      <c r="BP46" s="577"/>
      <c r="BQ46" s="579"/>
    </row>
    <row r="47" spans="1:72" s="291" customFormat="1" ht="67.5" customHeight="1">
      <c r="A47" s="307" t="s">
        <v>22</v>
      </c>
      <c r="B47" s="299" t="s">
        <v>173</v>
      </c>
      <c r="C47" s="391" t="s">
        <v>52</v>
      </c>
      <c r="D47" s="392"/>
      <c r="E47" s="392"/>
      <c r="F47" s="392">
        <v>8</v>
      </c>
      <c r="G47" s="434">
        <f>J47+K47+L47+N47+O47+M47+H47</f>
        <v>300</v>
      </c>
      <c r="H47" s="393">
        <f>SUM(H48:H51)</f>
        <v>10</v>
      </c>
      <c r="I47" s="393">
        <f>SUM(I48:I51)</f>
        <v>56</v>
      </c>
      <c r="J47" s="393">
        <f>SUM(J48:J51)</f>
        <v>37</v>
      </c>
      <c r="K47" s="393">
        <f>SUM(K48:K51)</f>
        <v>19</v>
      </c>
      <c r="L47" s="393">
        <f>SUM(L48:L51)</f>
        <v>0</v>
      </c>
      <c r="M47" s="393">
        <f>SUM(M48:M51)</f>
        <v>216</v>
      </c>
      <c r="N47" s="393">
        <v>6</v>
      </c>
      <c r="O47" s="394">
        <v>12</v>
      </c>
      <c r="P47" s="94">
        <f>SUM(P48:P51)</f>
        <v>0</v>
      </c>
      <c r="Q47" s="62">
        <f aca="true" t="shared" si="5" ref="Q47:AY47">SUM(Q48:Q51)</f>
        <v>0</v>
      </c>
      <c r="R47" s="62">
        <f t="shared" si="5"/>
        <v>0</v>
      </c>
      <c r="S47" s="62">
        <f t="shared" si="5"/>
        <v>0</v>
      </c>
      <c r="T47" s="62">
        <f t="shared" si="5"/>
        <v>0</v>
      </c>
      <c r="U47" s="62">
        <f t="shared" si="5"/>
        <v>0</v>
      </c>
      <c r="V47" s="62">
        <f t="shared" si="5"/>
        <v>0</v>
      </c>
      <c r="W47" s="62">
        <f t="shared" si="5"/>
        <v>0</v>
      </c>
      <c r="X47" s="64">
        <f t="shared" si="5"/>
        <v>0</v>
      </c>
      <c r="Y47" s="89">
        <f t="shared" si="5"/>
        <v>0</v>
      </c>
      <c r="Z47" s="62">
        <f t="shared" si="5"/>
        <v>0</v>
      </c>
      <c r="AA47" s="62">
        <f t="shared" si="5"/>
        <v>0</v>
      </c>
      <c r="AB47" s="62">
        <f t="shared" si="5"/>
        <v>0</v>
      </c>
      <c r="AC47" s="62">
        <f t="shared" si="5"/>
        <v>0</v>
      </c>
      <c r="AD47" s="62">
        <f t="shared" si="5"/>
        <v>0</v>
      </c>
      <c r="AE47" s="62">
        <f t="shared" si="5"/>
        <v>0</v>
      </c>
      <c r="AF47" s="62">
        <f t="shared" si="5"/>
        <v>0</v>
      </c>
      <c r="AG47" s="62">
        <f t="shared" si="5"/>
        <v>0</v>
      </c>
      <c r="AH47" s="62">
        <f t="shared" si="5"/>
        <v>0</v>
      </c>
      <c r="AI47" s="62">
        <f t="shared" si="5"/>
        <v>0</v>
      </c>
      <c r="AJ47" s="62">
        <f t="shared" si="5"/>
        <v>0</v>
      </c>
      <c r="AK47" s="62">
        <f t="shared" si="5"/>
        <v>0</v>
      </c>
      <c r="AL47" s="62">
        <f t="shared" si="5"/>
        <v>0</v>
      </c>
      <c r="AM47" s="62">
        <f t="shared" si="5"/>
        <v>0</v>
      </c>
      <c r="AN47" s="62">
        <f t="shared" si="5"/>
        <v>0</v>
      </c>
      <c r="AO47" s="62">
        <f t="shared" si="5"/>
        <v>0</v>
      </c>
      <c r="AP47" s="90">
        <f t="shared" si="5"/>
        <v>0</v>
      </c>
      <c r="AQ47" s="94">
        <f>SUM(AR47+AS47+AW47+AX47+AY47+AV50)</f>
        <v>300</v>
      </c>
      <c r="AR47" s="62">
        <f t="shared" si="5"/>
        <v>10</v>
      </c>
      <c r="AS47" s="62">
        <f t="shared" si="5"/>
        <v>56</v>
      </c>
      <c r="AT47" s="62">
        <f t="shared" si="5"/>
        <v>37</v>
      </c>
      <c r="AU47" s="62">
        <f t="shared" si="5"/>
        <v>19</v>
      </c>
      <c r="AV47" s="62">
        <f t="shared" si="5"/>
        <v>0</v>
      </c>
      <c r="AW47" s="62">
        <f t="shared" si="5"/>
        <v>216</v>
      </c>
      <c r="AX47" s="62">
        <f t="shared" si="5"/>
        <v>6</v>
      </c>
      <c r="AY47" s="90">
        <f t="shared" si="5"/>
        <v>12</v>
      </c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10"/>
      <c r="BS47" s="10"/>
      <c r="BT47" s="10"/>
    </row>
    <row r="48" spans="1:69" s="10" customFormat="1" ht="31.5" customHeight="1">
      <c r="A48" s="217"/>
      <c r="B48" s="251" t="s">
        <v>92</v>
      </c>
      <c r="C48" s="395"/>
      <c r="D48" s="396"/>
      <c r="E48" s="274"/>
      <c r="F48" s="397"/>
      <c r="G48" s="435">
        <f>N48+O48</f>
        <v>16</v>
      </c>
      <c r="H48" s="399"/>
      <c r="I48" s="400"/>
      <c r="J48" s="401"/>
      <c r="K48" s="401"/>
      <c r="L48" s="401"/>
      <c r="M48" s="401"/>
      <c r="N48" s="402">
        <v>6</v>
      </c>
      <c r="O48" s="403">
        <v>10</v>
      </c>
      <c r="P48" s="356"/>
      <c r="Q48" s="340"/>
      <c r="R48" s="340"/>
      <c r="S48" s="340"/>
      <c r="T48" s="340"/>
      <c r="U48" s="340"/>
      <c r="V48" s="340"/>
      <c r="W48" s="340"/>
      <c r="X48" s="357"/>
      <c r="Y48" s="345"/>
      <c r="Z48" s="340"/>
      <c r="AA48" s="221"/>
      <c r="AB48" s="221"/>
      <c r="AC48" s="221"/>
      <c r="AD48" s="221"/>
      <c r="AE48" s="221"/>
      <c r="AF48" s="221"/>
      <c r="AG48" s="221"/>
      <c r="AH48" s="218"/>
      <c r="AI48" s="218"/>
      <c r="AJ48" s="218"/>
      <c r="AK48" s="218"/>
      <c r="AL48" s="218"/>
      <c r="AM48" s="218"/>
      <c r="AN48" s="218"/>
      <c r="AO48" s="218"/>
      <c r="AP48" s="222"/>
      <c r="AQ48" s="223"/>
      <c r="AR48" s="218"/>
      <c r="AS48" s="218"/>
      <c r="AT48" s="218"/>
      <c r="AU48" s="218"/>
      <c r="AV48" s="218"/>
      <c r="AW48" s="218"/>
      <c r="AX48" s="218"/>
      <c r="AY48" s="222"/>
      <c r="AZ48" s="455"/>
      <c r="BA48" s="455"/>
      <c r="BB48" s="455"/>
      <c r="BC48" s="455"/>
      <c r="BD48" s="455"/>
      <c r="BE48" s="455"/>
      <c r="BF48" s="455"/>
      <c r="BG48" s="455"/>
      <c r="BH48" s="455"/>
      <c r="BI48" s="576"/>
      <c r="BJ48" s="455"/>
      <c r="BK48" s="455"/>
      <c r="BL48" s="455"/>
      <c r="BM48" s="455"/>
      <c r="BN48" s="455"/>
      <c r="BO48" s="455"/>
      <c r="BP48" s="455"/>
      <c r="BQ48" s="455"/>
    </row>
    <row r="49" spans="1:69" s="10" customFormat="1" ht="60.75" customHeight="1">
      <c r="A49" s="172" t="s">
        <v>91</v>
      </c>
      <c r="B49" s="254" t="s">
        <v>174</v>
      </c>
      <c r="C49" s="674" t="s">
        <v>108</v>
      </c>
      <c r="D49" s="411"/>
      <c r="E49" s="638" t="s">
        <v>107</v>
      </c>
      <c r="F49" s="412"/>
      <c r="G49" s="436">
        <f>J49+K49+L49+N49+O49+M49+H49</f>
        <v>84</v>
      </c>
      <c r="H49" s="431">
        <v>10</v>
      </c>
      <c r="I49" s="437">
        <f>J49+K49</f>
        <v>56</v>
      </c>
      <c r="J49" s="408">
        <v>37</v>
      </c>
      <c r="K49" s="408">
        <v>19</v>
      </c>
      <c r="L49" s="438"/>
      <c r="M49" s="438"/>
      <c r="N49" s="439">
        <v>6</v>
      </c>
      <c r="O49" s="439">
        <v>12</v>
      </c>
      <c r="P49" s="166"/>
      <c r="Q49" s="350"/>
      <c r="R49" s="350"/>
      <c r="S49" s="350"/>
      <c r="T49" s="164"/>
      <c r="U49" s="164"/>
      <c r="V49" s="164"/>
      <c r="W49" s="164"/>
      <c r="X49" s="154"/>
      <c r="Y49" s="168"/>
      <c r="Z49" s="350"/>
      <c r="AA49" s="167"/>
      <c r="AB49" s="167"/>
      <c r="AC49" s="164"/>
      <c r="AD49" s="165"/>
      <c r="AE49" s="165"/>
      <c r="AF49" s="165"/>
      <c r="AG49" s="165"/>
      <c r="AH49" s="46"/>
      <c r="AI49" s="46"/>
      <c r="AJ49" s="46"/>
      <c r="AK49" s="46"/>
      <c r="AL49" s="46"/>
      <c r="AM49" s="46"/>
      <c r="AN49" s="46"/>
      <c r="AO49" s="46"/>
      <c r="AP49" s="71"/>
      <c r="AQ49" s="61">
        <v>72</v>
      </c>
      <c r="AR49" s="46">
        <v>10</v>
      </c>
      <c r="AS49" s="71">
        <v>56</v>
      </c>
      <c r="AT49" s="71">
        <v>37</v>
      </c>
      <c r="AU49" s="71">
        <v>19</v>
      </c>
      <c r="AV49" s="71"/>
      <c r="AW49" s="71"/>
      <c r="AX49" s="71">
        <v>6</v>
      </c>
      <c r="AY49" s="71">
        <v>12</v>
      </c>
      <c r="AZ49" s="566"/>
      <c r="BA49" s="580"/>
      <c r="BB49" s="576"/>
      <c r="BC49" s="576"/>
      <c r="BD49" s="576"/>
      <c r="BE49" s="579"/>
      <c r="BF49" s="579"/>
      <c r="BG49" s="579"/>
      <c r="BH49" s="579"/>
      <c r="BI49" s="577"/>
      <c r="BJ49" s="577"/>
      <c r="BK49" s="577"/>
      <c r="BL49" s="577"/>
      <c r="BM49" s="577"/>
      <c r="BN49" s="577"/>
      <c r="BO49" s="577"/>
      <c r="BP49" s="577"/>
      <c r="BQ49" s="579"/>
    </row>
    <row r="50" spans="1:69" s="10" customFormat="1" ht="30" customHeight="1">
      <c r="A50" s="215" t="s">
        <v>47</v>
      </c>
      <c r="B50" s="254" t="s">
        <v>45</v>
      </c>
      <c r="C50" s="675"/>
      <c r="D50" s="411"/>
      <c r="E50" s="682"/>
      <c r="F50" s="412"/>
      <c r="G50" s="436">
        <f>SUM(M50)</f>
        <v>72</v>
      </c>
      <c r="H50" s="431"/>
      <c r="I50" s="437">
        <f>J50+K50</f>
        <v>0</v>
      </c>
      <c r="J50" s="408"/>
      <c r="K50" s="408"/>
      <c r="L50" s="438"/>
      <c r="M50" s="438">
        <v>72</v>
      </c>
      <c r="N50" s="439"/>
      <c r="O50" s="439"/>
      <c r="P50" s="166"/>
      <c r="Q50" s="350"/>
      <c r="R50" s="350"/>
      <c r="S50" s="350"/>
      <c r="T50" s="164"/>
      <c r="U50" s="164"/>
      <c r="V50" s="164"/>
      <c r="W50" s="164"/>
      <c r="X50" s="154"/>
      <c r="Y50" s="168"/>
      <c r="Z50" s="350"/>
      <c r="AA50" s="167"/>
      <c r="AB50" s="167"/>
      <c r="AC50" s="164"/>
      <c r="AD50" s="165"/>
      <c r="AE50" s="165"/>
      <c r="AF50" s="165"/>
      <c r="AG50" s="165"/>
      <c r="AH50" s="46"/>
      <c r="AI50" s="46"/>
      <c r="AJ50" s="46"/>
      <c r="AK50" s="46"/>
      <c r="AL50" s="46"/>
      <c r="AM50" s="46"/>
      <c r="AN50" s="46"/>
      <c r="AO50" s="46"/>
      <c r="AP50" s="71"/>
      <c r="AQ50" s="61"/>
      <c r="AR50" s="46"/>
      <c r="AS50" s="71"/>
      <c r="AT50" s="71"/>
      <c r="AU50" s="71"/>
      <c r="AV50" s="71"/>
      <c r="AW50" s="71">
        <v>72</v>
      </c>
      <c r="AX50" s="71"/>
      <c r="AY50" s="71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9"/>
    </row>
    <row r="51" spans="1:69" s="10" customFormat="1" ht="29.25" customHeight="1" thickBot="1">
      <c r="A51" s="172" t="s">
        <v>39</v>
      </c>
      <c r="B51" s="308" t="s">
        <v>0</v>
      </c>
      <c r="C51" s="681"/>
      <c r="D51" s="419"/>
      <c r="E51" s="683"/>
      <c r="F51" s="418"/>
      <c r="G51" s="440">
        <f>SUM(M51)</f>
        <v>144</v>
      </c>
      <c r="H51" s="414"/>
      <c r="I51" s="441">
        <f>J51+K51</f>
        <v>0</v>
      </c>
      <c r="J51" s="424"/>
      <c r="K51" s="424"/>
      <c r="L51" s="442"/>
      <c r="M51" s="442">
        <v>144</v>
      </c>
      <c r="N51" s="443"/>
      <c r="O51" s="443"/>
      <c r="P51" s="166"/>
      <c r="Q51" s="350"/>
      <c r="R51" s="350"/>
      <c r="S51" s="350"/>
      <c r="T51" s="164"/>
      <c r="U51" s="164"/>
      <c r="V51" s="164"/>
      <c r="W51" s="164"/>
      <c r="X51" s="154"/>
      <c r="Y51" s="322"/>
      <c r="Z51" s="350"/>
      <c r="AA51" s="309"/>
      <c r="AB51" s="309"/>
      <c r="AC51" s="302"/>
      <c r="AD51" s="303"/>
      <c r="AE51" s="303"/>
      <c r="AF51" s="303"/>
      <c r="AG51" s="303"/>
      <c r="AH51" s="226"/>
      <c r="AI51" s="226"/>
      <c r="AJ51" s="226"/>
      <c r="AK51" s="226"/>
      <c r="AL51" s="226"/>
      <c r="AM51" s="226"/>
      <c r="AN51" s="226"/>
      <c r="AO51" s="226"/>
      <c r="AP51" s="296"/>
      <c r="AQ51" s="304"/>
      <c r="AR51" s="226"/>
      <c r="AS51" s="296"/>
      <c r="AT51" s="296"/>
      <c r="AU51" s="296"/>
      <c r="AV51" s="296"/>
      <c r="AW51" s="296">
        <v>144</v>
      </c>
      <c r="AX51" s="296"/>
      <c r="AY51" s="296"/>
      <c r="AZ51" s="577"/>
      <c r="BA51" s="577"/>
      <c r="BB51" s="577"/>
      <c r="BC51" s="577"/>
      <c r="BD51" s="577"/>
      <c r="BE51" s="577"/>
      <c r="BF51" s="577"/>
      <c r="BG51" s="577"/>
      <c r="BH51" s="577"/>
      <c r="BI51" s="577"/>
      <c r="BJ51" s="577"/>
      <c r="BK51" s="577"/>
      <c r="BL51" s="577"/>
      <c r="BM51" s="577"/>
      <c r="BN51" s="577"/>
      <c r="BO51" s="577"/>
      <c r="BP51" s="577"/>
      <c r="BQ51" s="579"/>
    </row>
    <row r="52" spans="1:103" s="310" customFormat="1" ht="36" customHeight="1" thickBot="1">
      <c r="A52" s="642"/>
      <c r="B52" s="643"/>
      <c r="C52" s="644"/>
      <c r="D52" s="444"/>
      <c r="E52" s="445"/>
      <c r="F52" s="445"/>
      <c r="G52" s="446">
        <f>G36+G27+G10</f>
        <v>2926</v>
      </c>
      <c r="H52" s="446">
        <f>H36+H27+H10</f>
        <v>106</v>
      </c>
      <c r="I52" s="446">
        <f>I36+I27+I10</f>
        <v>2004</v>
      </c>
      <c r="J52" s="446">
        <f>J36+J27+J10</f>
        <v>1229</v>
      </c>
      <c r="K52" s="446">
        <f>K36+K27+K10</f>
        <v>1111</v>
      </c>
      <c r="L52" s="446">
        <f>L36+L27+L10</f>
        <v>0</v>
      </c>
      <c r="M52" s="446">
        <f>M36+M27+M10</f>
        <v>720</v>
      </c>
      <c r="N52" s="446">
        <f>N36+N27+N10</f>
        <v>62</v>
      </c>
      <c r="O52" s="446">
        <f>O36+O27+O10</f>
        <v>64</v>
      </c>
      <c r="P52" s="446">
        <f>P36+P27+P10</f>
        <v>602</v>
      </c>
      <c r="Q52" s="446">
        <f>Q36+Q27+Q10</f>
        <v>32</v>
      </c>
      <c r="R52" s="446">
        <f>R36+R27+R10</f>
        <v>556</v>
      </c>
      <c r="S52" s="446">
        <f>S36+S27+S10</f>
        <v>382</v>
      </c>
      <c r="T52" s="446">
        <f>T36+T27+T10</f>
        <v>174</v>
      </c>
      <c r="U52" s="446">
        <f>U36+U27+U10</f>
        <v>0</v>
      </c>
      <c r="V52" s="446">
        <f>V36+V27+V10</f>
        <v>0</v>
      </c>
      <c r="W52" s="446">
        <f>W36+W27+W10</f>
        <v>14</v>
      </c>
      <c r="X52" s="446">
        <f>X36+X27+X10</f>
        <v>0</v>
      </c>
      <c r="Y52" s="446">
        <f>Y36+Y27+Y10</f>
        <v>835</v>
      </c>
      <c r="Z52" s="446">
        <f>Z36+Z27+Z10</f>
        <v>34</v>
      </c>
      <c r="AA52" s="446">
        <f>AA36+AA27+AA10</f>
        <v>804</v>
      </c>
      <c r="AB52" s="446">
        <f>AB36+AB27+AB10</f>
        <v>506</v>
      </c>
      <c r="AC52" s="446">
        <f>AC36+AC27+AC10</f>
        <v>298</v>
      </c>
      <c r="AD52" s="446">
        <f>AD36+AD27+AD10</f>
        <v>0</v>
      </c>
      <c r="AE52" s="446">
        <f>AE36+AE27+AE10</f>
        <v>0</v>
      </c>
      <c r="AF52" s="446">
        <f>AF36+AF27+AF10</f>
        <v>24</v>
      </c>
      <c r="AG52" s="446">
        <f>AG36+AG27+AG10</f>
        <v>24</v>
      </c>
      <c r="AH52" s="446">
        <f>AH36+AH27+AH10</f>
        <v>928</v>
      </c>
      <c r="AI52" s="446">
        <f>AI36+AI27+AI10</f>
        <v>22</v>
      </c>
      <c r="AJ52" s="446">
        <f>AJ36+AJ27+AJ10</f>
        <v>348</v>
      </c>
      <c r="AK52" s="446">
        <f>AK36+AK27+AK10</f>
        <v>188</v>
      </c>
      <c r="AL52" s="446">
        <f>AL36+AL27+AL10</f>
        <v>164</v>
      </c>
      <c r="AM52" s="446">
        <f>AM36+AM27+AM10</f>
        <v>0</v>
      </c>
      <c r="AN52" s="446">
        <f>AN36+AN27+AN10</f>
        <v>216</v>
      </c>
      <c r="AO52" s="446">
        <f>AO36+AO27+AO10</f>
        <v>10</v>
      </c>
      <c r="AP52" s="446">
        <f>AP36+AP27+AP10</f>
        <v>8</v>
      </c>
      <c r="AQ52" s="446">
        <f>AQ36+AQ27+AQ10</f>
        <v>548</v>
      </c>
      <c r="AR52" s="446">
        <f>AR36+AR27+AR10</f>
        <v>20</v>
      </c>
      <c r="AS52" s="446">
        <f>AS36+AS27+AS10</f>
        <v>276</v>
      </c>
      <c r="AT52" s="446">
        <f>AT36+AT27+AT10</f>
        <v>129</v>
      </c>
      <c r="AU52" s="446">
        <f>AU36+AU27+AU10</f>
        <v>147</v>
      </c>
      <c r="AV52" s="446">
        <f>AV36+AV27+AV10</f>
        <v>0</v>
      </c>
      <c r="AW52" s="446">
        <f>AW36+AW27+AW10</f>
        <v>432</v>
      </c>
      <c r="AX52" s="446">
        <f>AX36+AX27+AX10</f>
        <v>10</v>
      </c>
      <c r="AY52" s="446">
        <f>AY36+AY27+AY10</f>
        <v>26</v>
      </c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69" s="19" customFormat="1" ht="12.75" customHeight="1" hidden="1">
      <c r="A53" s="24"/>
      <c r="B53" s="25"/>
      <c r="C53" s="49"/>
      <c r="D53" s="25"/>
      <c r="E53" s="25"/>
      <c r="F53" s="26"/>
      <c r="G53" s="27"/>
      <c r="H53" s="28"/>
      <c r="I53" s="76"/>
      <c r="J53" s="76"/>
      <c r="K53" s="76"/>
      <c r="L53" s="76"/>
      <c r="M53" s="76"/>
      <c r="N53" s="76"/>
      <c r="O53" s="77"/>
      <c r="P53" s="29"/>
      <c r="Q53" s="103"/>
      <c r="R53" s="103"/>
      <c r="S53" s="103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69"/>
      <c r="AE53" s="69"/>
      <c r="AF53" s="69"/>
      <c r="AG53" s="31"/>
      <c r="AH53" s="32"/>
      <c r="AI53" s="144"/>
      <c r="AJ53" s="144"/>
      <c r="AK53" s="33"/>
      <c r="AL53" s="33"/>
      <c r="AM53" s="33"/>
      <c r="AN53" s="33"/>
      <c r="AO53" s="33"/>
      <c r="AP53" s="33"/>
      <c r="AQ53" s="33"/>
      <c r="AR53" s="33"/>
      <c r="AS53" s="73"/>
      <c r="AT53" s="73"/>
      <c r="AU53" s="73"/>
      <c r="AV53" s="73"/>
      <c r="AW53" s="73"/>
      <c r="AX53" s="73"/>
      <c r="AY53" s="450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2"/>
      <c r="BQ53" s="582"/>
    </row>
    <row r="54" spans="1:69" s="17" customFormat="1" ht="23.25" customHeight="1" hidden="1">
      <c r="A54" s="27"/>
      <c r="B54" s="28"/>
      <c r="C54" s="50"/>
      <c r="D54" s="28"/>
      <c r="E54" s="28"/>
      <c r="F54" s="34"/>
      <c r="G54" s="27"/>
      <c r="H54" s="28"/>
      <c r="I54" s="76"/>
      <c r="J54" s="76"/>
      <c r="K54" s="76"/>
      <c r="L54" s="76"/>
      <c r="M54" s="76"/>
      <c r="N54" s="76"/>
      <c r="O54" s="78"/>
      <c r="P54" s="35"/>
      <c r="Q54" s="40"/>
      <c r="R54" s="40"/>
      <c r="S54" s="40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70"/>
      <c r="AE54" s="70"/>
      <c r="AF54" s="70"/>
      <c r="AG54" s="37"/>
      <c r="AH54" s="38"/>
      <c r="AI54" s="145"/>
      <c r="AJ54" s="145"/>
      <c r="AK54" s="39"/>
      <c r="AL54" s="39"/>
      <c r="AM54" s="39"/>
      <c r="AN54" s="39"/>
      <c r="AO54" s="39"/>
      <c r="AP54" s="39"/>
      <c r="AQ54" s="36"/>
      <c r="AR54" s="36"/>
      <c r="AS54" s="65"/>
      <c r="AT54" s="65"/>
      <c r="AU54" s="65"/>
      <c r="AV54" s="65"/>
      <c r="AW54" s="65"/>
      <c r="AX54" s="65"/>
      <c r="AY54" s="451"/>
      <c r="AZ54" s="65"/>
      <c r="BA54" s="65"/>
      <c r="BB54" s="65"/>
      <c r="BC54" s="65"/>
      <c r="BD54" s="65"/>
      <c r="BE54" s="65"/>
      <c r="BF54" s="65"/>
      <c r="BG54" s="65"/>
      <c r="BH54" s="65"/>
      <c r="BI54" s="583"/>
      <c r="BJ54" s="583"/>
      <c r="BK54" s="583"/>
      <c r="BL54" s="583"/>
      <c r="BM54" s="583"/>
      <c r="BN54" s="583"/>
      <c r="BO54" s="583"/>
      <c r="BP54" s="583"/>
      <c r="BQ54" s="583"/>
    </row>
    <row r="55" spans="1:69" s="10" customFormat="1" ht="30.75" customHeight="1" thickBot="1">
      <c r="A55" s="363" t="s">
        <v>24</v>
      </c>
      <c r="B55" s="364" t="s">
        <v>26</v>
      </c>
      <c r="C55" s="203" t="s">
        <v>48</v>
      </c>
      <c r="D55" s="365"/>
      <c r="E55" s="365"/>
      <c r="F55" s="365"/>
      <c r="G55" s="366">
        <v>36</v>
      </c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</row>
    <row r="56" spans="1:69" s="10" customFormat="1" ht="30.75" customHeight="1" thickBot="1">
      <c r="A56" s="639" t="s">
        <v>131</v>
      </c>
      <c r="B56" s="640"/>
      <c r="C56" s="641"/>
      <c r="D56" s="596">
        <v>0</v>
      </c>
      <c r="E56" s="596">
        <v>30</v>
      </c>
      <c r="F56" s="596">
        <v>10</v>
      </c>
      <c r="G56" s="367">
        <f>G52+G55</f>
        <v>2962</v>
      </c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200"/>
      <c r="BA56" s="200"/>
      <c r="BB56" s="200"/>
      <c r="BC56" s="200"/>
      <c r="BD56" s="200"/>
      <c r="BE56" s="200"/>
      <c r="BF56" s="200"/>
      <c r="BG56" s="200"/>
      <c r="BH56" s="201"/>
      <c r="BI56" s="202"/>
      <c r="BJ56" s="18"/>
      <c r="BK56" s="18"/>
      <c r="BL56" s="18"/>
      <c r="BM56" s="18"/>
      <c r="BN56" s="18"/>
      <c r="BO56" s="18"/>
      <c r="BP56" s="18"/>
      <c r="BQ56" s="585"/>
    </row>
    <row r="57" spans="1:71" s="10" customFormat="1" ht="48.75" customHeight="1" thickBot="1">
      <c r="A57" s="670"/>
      <c r="B57" s="671"/>
      <c r="C57" s="671"/>
      <c r="D57" s="672"/>
      <c r="E57" s="672"/>
      <c r="F57" s="672"/>
      <c r="G57" s="672"/>
      <c r="H57" s="673"/>
      <c r="I57" s="645" t="s">
        <v>23</v>
      </c>
      <c r="J57" s="648" t="s">
        <v>25</v>
      </c>
      <c r="K57" s="649"/>
      <c r="L57" s="650"/>
      <c r="M57" s="650"/>
      <c r="N57" s="651"/>
      <c r="O57" s="651"/>
      <c r="P57" s="248">
        <v>15</v>
      </c>
      <c r="Q57" s="239"/>
      <c r="R57" s="239"/>
      <c r="S57" s="239"/>
      <c r="T57" s="239"/>
      <c r="U57" s="239"/>
      <c r="V57" s="239"/>
      <c r="W57" s="239"/>
      <c r="X57" s="240"/>
      <c r="Y57" s="140">
        <v>0</v>
      </c>
      <c r="Z57" s="113"/>
      <c r="AA57" s="113"/>
      <c r="AB57" s="113"/>
      <c r="AC57" s="113"/>
      <c r="AD57" s="113"/>
      <c r="AE57" s="113"/>
      <c r="AF57" s="113"/>
      <c r="AG57" s="113"/>
      <c r="AH57" s="209">
        <v>7</v>
      </c>
      <c r="AI57" s="209"/>
      <c r="AJ57" s="209"/>
      <c r="AK57" s="236"/>
      <c r="AL57" s="236"/>
      <c r="AM57" s="237"/>
      <c r="AN57" s="237"/>
      <c r="AO57" s="237"/>
      <c r="AP57" s="238"/>
      <c r="AQ57" s="209">
        <v>7</v>
      </c>
      <c r="AR57" s="236"/>
      <c r="AS57" s="236"/>
      <c r="AT57" s="237"/>
      <c r="AU57" s="237"/>
      <c r="AV57" s="237"/>
      <c r="AW57" s="237"/>
      <c r="AX57" s="237"/>
      <c r="AY57" s="237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586"/>
      <c r="BK57" s="586"/>
      <c r="BL57" s="586"/>
      <c r="BM57" s="586"/>
      <c r="BN57" s="586"/>
      <c r="BO57" s="586"/>
      <c r="BP57" s="586"/>
      <c r="BQ57" s="586"/>
      <c r="BR57" s="227"/>
      <c r="BS57" s="10">
        <v>0</v>
      </c>
    </row>
    <row r="58" spans="1:71" s="10" customFormat="1" ht="33.75" customHeight="1">
      <c r="A58" s="652"/>
      <c r="B58" s="653"/>
      <c r="C58" s="653"/>
      <c r="D58" s="653"/>
      <c r="E58" s="653"/>
      <c r="F58" s="653"/>
      <c r="G58" s="653"/>
      <c r="H58" s="654"/>
      <c r="I58" s="646"/>
      <c r="J58" s="655" t="s">
        <v>35</v>
      </c>
      <c r="K58" s="656"/>
      <c r="L58" s="657"/>
      <c r="M58" s="657"/>
      <c r="N58" s="658"/>
      <c r="O58" s="658"/>
      <c r="P58" s="157">
        <v>0</v>
      </c>
      <c r="Q58" s="113"/>
      <c r="R58" s="113"/>
      <c r="S58" s="113"/>
      <c r="T58" s="113" t="s">
        <v>2</v>
      </c>
      <c r="U58" s="113"/>
      <c r="V58" s="113"/>
      <c r="W58" s="113"/>
      <c r="X58" s="241"/>
      <c r="Y58" s="140">
        <v>0</v>
      </c>
      <c r="Z58" s="113"/>
      <c r="AA58" s="113"/>
      <c r="AB58" s="113"/>
      <c r="AC58" s="113" t="s">
        <v>2</v>
      </c>
      <c r="AD58" s="113"/>
      <c r="AE58" s="113"/>
      <c r="AF58" s="113"/>
      <c r="AG58" s="113"/>
      <c r="AH58" s="210">
        <v>72</v>
      </c>
      <c r="AI58" s="210"/>
      <c r="AJ58" s="210"/>
      <c r="AK58" s="210"/>
      <c r="AL58" s="210"/>
      <c r="AM58" s="210"/>
      <c r="AN58" s="210"/>
      <c r="AO58" s="210"/>
      <c r="AP58" s="210"/>
      <c r="AQ58" s="210">
        <v>144</v>
      </c>
      <c r="AR58" s="210"/>
      <c r="AS58" s="210"/>
      <c r="AT58" s="210"/>
      <c r="AU58" s="210"/>
      <c r="AV58" s="210"/>
      <c r="AW58" s="210"/>
      <c r="AX58" s="210"/>
      <c r="AY58" s="45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587"/>
      <c r="BK58" s="587"/>
      <c r="BL58" s="587"/>
      <c r="BM58" s="587"/>
      <c r="BN58" s="587"/>
      <c r="BO58" s="587"/>
      <c r="BP58" s="587"/>
      <c r="BQ58" s="587"/>
      <c r="BR58" s="227"/>
      <c r="BS58" s="10" t="e">
        <f>P58+Y58+AH58+AQ58+#REF!+#REF!+AZ58+BI58</f>
        <v>#REF!</v>
      </c>
    </row>
    <row r="59" spans="1:72" s="10" customFormat="1" ht="37.5" customHeight="1">
      <c r="A59" s="659"/>
      <c r="B59" s="660"/>
      <c r="C59" s="660"/>
      <c r="D59" s="660"/>
      <c r="E59" s="660"/>
      <c r="F59" s="660"/>
      <c r="G59" s="660"/>
      <c r="H59" s="661"/>
      <c r="I59" s="646"/>
      <c r="J59" s="662" t="s">
        <v>34</v>
      </c>
      <c r="K59" s="663"/>
      <c r="L59" s="664"/>
      <c r="M59" s="664"/>
      <c r="N59" s="665"/>
      <c r="O59" s="665"/>
      <c r="P59" s="157">
        <v>0</v>
      </c>
      <c r="Q59" s="113"/>
      <c r="R59" s="113"/>
      <c r="S59" s="113"/>
      <c r="T59" s="113"/>
      <c r="U59" s="113"/>
      <c r="V59" s="113"/>
      <c r="W59" s="113"/>
      <c r="X59" s="241"/>
      <c r="Y59" s="140">
        <v>0</v>
      </c>
      <c r="Z59" s="113"/>
      <c r="AA59" s="113"/>
      <c r="AB59" s="113"/>
      <c r="AC59" s="113"/>
      <c r="AD59" s="113"/>
      <c r="AE59" s="113"/>
      <c r="AF59" s="113"/>
      <c r="AG59" s="113"/>
      <c r="AH59" s="210">
        <v>144</v>
      </c>
      <c r="AI59" s="210"/>
      <c r="AJ59" s="210"/>
      <c r="AK59" s="210"/>
      <c r="AL59" s="210"/>
      <c r="AM59" s="210"/>
      <c r="AN59" s="210"/>
      <c r="AO59" s="210"/>
      <c r="AP59" s="210"/>
      <c r="AQ59" s="210">
        <v>288</v>
      </c>
      <c r="AR59" s="210"/>
      <c r="AS59" s="210"/>
      <c r="AT59" s="210"/>
      <c r="AU59" s="210"/>
      <c r="AV59" s="210"/>
      <c r="AW59" s="210"/>
      <c r="AX59" s="210"/>
      <c r="AY59" s="210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586"/>
      <c r="BK59" s="586"/>
      <c r="BL59" s="586"/>
      <c r="BM59" s="586"/>
      <c r="BN59" s="586"/>
      <c r="BO59" s="586"/>
      <c r="BP59" s="586"/>
      <c r="BQ59" s="586"/>
      <c r="BR59" s="227"/>
      <c r="BS59" s="10" t="e">
        <f>P59+Y59+AH59+AQ59+#REF!+#REF!+AZ59+BI59</f>
        <v>#REF!</v>
      </c>
      <c r="BT59" s="10">
        <v>1944</v>
      </c>
    </row>
    <row r="60" spans="1:70" s="10" customFormat="1" ht="27" customHeight="1">
      <c r="A60" s="659"/>
      <c r="B60" s="660"/>
      <c r="C60" s="660"/>
      <c r="D60" s="660"/>
      <c r="E60" s="660"/>
      <c r="F60" s="660"/>
      <c r="G60" s="660"/>
      <c r="H60" s="661"/>
      <c r="I60" s="646"/>
      <c r="J60" s="662" t="s">
        <v>32</v>
      </c>
      <c r="K60" s="664"/>
      <c r="L60" s="664"/>
      <c r="M60" s="664"/>
      <c r="N60" s="665"/>
      <c r="O60" s="665"/>
      <c r="P60" s="157">
        <v>0</v>
      </c>
      <c r="Q60" s="113"/>
      <c r="R60" s="113"/>
      <c r="S60" s="113"/>
      <c r="T60" s="113"/>
      <c r="U60" s="113"/>
      <c r="V60" s="113"/>
      <c r="W60" s="113"/>
      <c r="X60" s="241"/>
      <c r="Y60" s="140">
        <v>3</v>
      </c>
      <c r="Z60" s="113"/>
      <c r="AA60" s="113"/>
      <c r="AB60" s="113"/>
      <c r="AC60" s="113"/>
      <c r="AD60" s="113"/>
      <c r="AE60" s="113"/>
      <c r="AF60" s="113"/>
      <c r="AG60" s="113"/>
      <c r="AH60" s="210">
        <v>1</v>
      </c>
      <c r="AI60" s="210"/>
      <c r="AJ60" s="210"/>
      <c r="AK60" s="211"/>
      <c r="AL60" s="211"/>
      <c r="AM60" s="212"/>
      <c r="AN60" s="212"/>
      <c r="AO60" s="212"/>
      <c r="AP60" s="213"/>
      <c r="AQ60" s="210">
        <v>2</v>
      </c>
      <c r="AR60" s="210"/>
      <c r="AS60" s="210"/>
      <c r="AT60" s="210"/>
      <c r="AU60" s="210"/>
      <c r="AV60" s="210"/>
      <c r="AW60" s="210"/>
      <c r="AX60" s="210"/>
      <c r="AY60" s="45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587"/>
      <c r="BK60" s="587"/>
      <c r="BL60" s="587"/>
      <c r="BM60" s="587"/>
      <c r="BN60" s="587"/>
      <c r="BO60" s="587"/>
      <c r="BP60" s="587"/>
      <c r="BQ60" s="587"/>
      <c r="BR60" s="228"/>
    </row>
    <row r="61" spans="1:70" s="10" customFormat="1" ht="40.5" customHeight="1">
      <c r="A61" s="652"/>
      <c r="B61" s="653"/>
      <c r="C61" s="653"/>
      <c r="D61" s="653"/>
      <c r="E61" s="653"/>
      <c r="F61" s="653"/>
      <c r="G61" s="653"/>
      <c r="H61" s="654"/>
      <c r="I61" s="646"/>
      <c r="J61" s="666" t="s">
        <v>111</v>
      </c>
      <c r="K61" s="667"/>
      <c r="L61" s="668"/>
      <c r="M61" s="668"/>
      <c r="N61" s="669"/>
      <c r="O61" s="669"/>
      <c r="P61" s="157">
        <v>12</v>
      </c>
      <c r="Q61" s="113"/>
      <c r="R61" s="113"/>
      <c r="S61" s="113"/>
      <c r="T61" s="113"/>
      <c r="U61" s="113"/>
      <c r="V61" s="113"/>
      <c r="W61" s="113"/>
      <c r="X61" s="241"/>
      <c r="Y61" s="140">
        <v>11</v>
      </c>
      <c r="Z61" s="113"/>
      <c r="AA61" s="113"/>
      <c r="AB61" s="113"/>
      <c r="AC61" s="113"/>
      <c r="AD61" s="113"/>
      <c r="AE61" s="113"/>
      <c r="AF61" s="113"/>
      <c r="AG61" s="113"/>
      <c r="AH61" s="210">
        <v>6</v>
      </c>
      <c r="AI61" s="210"/>
      <c r="AJ61" s="210"/>
      <c r="AK61" s="211"/>
      <c r="AL61" s="211"/>
      <c r="AM61" s="212"/>
      <c r="AN61" s="212"/>
      <c r="AO61" s="212"/>
      <c r="AP61" s="213"/>
      <c r="AQ61" s="210">
        <v>5</v>
      </c>
      <c r="AR61" s="211"/>
      <c r="AS61" s="211"/>
      <c r="AT61" s="212"/>
      <c r="AU61" s="212"/>
      <c r="AV61" s="212"/>
      <c r="AW61" s="212"/>
      <c r="AX61" s="212"/>
      <c r="AY61" s="21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586"/>
      <c r="BK61" s="586"/>
      <c r="BL61" s="586"/>
      <c r="BM61" s="586"/>
      <c r="BN61" s="586"/>
      <c r="BO61" s="586"/>
      <c r="BP61" s="586"/>
      <c r="BQ61" s="586"/>
      <c r="BR61" s="228"/>
    </row>
    <row r="62" spans="1:70" s="10" customFormat="1" ht="37.5" customHeight="1" thickBot="1">
      <c r="A62" s="631"/>
      <c r="B62" s="632"/>
      <c r="C62" s="632"/>
      <c r="D62" s="632"/>
      <c r="E62" s="632"/>
      <c r="F62" s="632"/>
      <c r="G62" s="632"/>
      <c r="H62" s="633"/>
      <c r="I62" s="647"/>
      <c r="J62" s="634" t="s">
        <v>31</v>
      </c>
      <c r="K62" s="635"/>
      <c r="L62" s="636"/>
      <c r="M62" s="636"/>
      <c r="N62" s="637"/>
      <c r="O62" s="637"/>
      <c r="P62" s="249">
        <v>0</v>
      </c>
      <c r="Q62" s="246"/>
      <c r="R62" s="246"/>
      <c r="S62" s="246"/>
      <c r="T62" s="246"/>
      <c r="U62" s="246"/>
      <c r="V62" s="246"/>
      <c r="W62" s="246"/>
      <c r="X62" s="247"/>
      <c r="Y62" s="140">
        <v>0</v>
      </c>
      <c r="Z62" s="113"/>
      <c r="AA62" s="113"/>
      <c r="AB62" s="113"/>
      <c r="AC62" s="113"/>
      <c r="AD62" s="113"/>
      <c r="AE62" s="113"/>
      <c r="AF62" s="113"/>
      <c r="AG62" s="113"/>
      <c r="AH62" s="242">
        <v>0</v>
      </c>
      <c r="AI62" s="242"/>
      <c r="AJ62" s="242"/>
      <c r="AK62" s="243"/>
      <c r="AL62" s="243"/>
      <c r="AM62" s="244"/>
      <c r="AN62" s="244"/>
      <c r="AO62" s="244"/>
      <c r="AP62" s="245"/>
      <c r="AQ62" s="242">
        <v>0</v>
      </c>
      <c r="AR62" s="243"/>
      <c r="AS62" s="243"/>
      <c r="AT62" s="244"/>
      <c r="AU62" s="244"/>
      <c r="AV62" s="244"/>
      <c r="AW62" s="244"/>
      <c r="AX62" s="244"/>
      <c r="AY62" s="244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586"/>
      <c r="BK62" s="586"/>
      <c r="BL62" s="586"/>
      <c r="BM62" s="586"/>
      <c r="BN62" s="586"/>
      <c r="BO62" s="586"/>
      <c r="BP62" s="586"/>
      <c r="BQ62" s="586"/>
      <c r="BR62" s="228"/>
    </row>
    <row r="63" spans="1:70" s="10" customFormat="1" ht="37.5" customHeight="1">
      <c r="A63" s="329"/>
      <c r="B63" s="329"/>
      <c r="C63" s="329"/>
      <c r="D63" s="329"/>
      <c r="E63" s="329"/>
      <c r="F63" s="329"/>
      <c r="G63" s="329"/>
      <c r="H63" s="329"/>
      <c r="I63" s="330"/>
      <c r="J63" s="331"/>
      <c r="K63" s="331"/>
      <c r="L63" s="331"/>
      <c r="M63" s="331"/>
      <c r="N63" s="331"/>
      <c r="O63" s="331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586"/>
      <c r="BK63" s="586"/>
      <c r="BL63" s="586"/>
      <c r="BM63" s="586"/>
      <c r="BN63" s="586"/>
      <c r="BO63" s="586"/>
      <c r="BP63" s="586"/>
      <c r="BQ63" s="586"/>
      <c r="BR63" s="228"/>
    </row>
    <row r="64" spans="1:70" s="10" customFormat="1" ht="37.5" customHeight="1">
      <c r="A64" s="329"/>
      <c r="B64" s="329"/>
      <c r="C64" s="329"/>
      <c r="D64" s="329"/>
      <c r="E64" s="329"/>
      <c r="F64" s="329"/>
      <c r="G64" s="329"/>
      <c r="H64" s="329"/>
      <c r="I64" s="330"/>
      <c r="J64" s="331"/>
      <c r="K64" s="331"/>
      <c r="L64" s="331"/>
      <c r="M64" s="331"/>
      <c r="N64" s="331"/>
      <c r="O64" s="331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586"/>
      <c r="BK64" s="586"/>
      <c r="BL64" s="586"/>
      <c r="BM64" s="586"/>
      <c r="BN64" s="586"/>
      <c r="BO64" s="586"/>
      <c r="BP64" s="586"/>
      <c r="BQ64" s="586"/>
      <c r="BR64" s="228"/>
    </row>
    <row r="65" spans="1:70" s="10" customFormat="1" ht="37.5" customHeight="1">
      <c r="A65" s="329"/>
      <c r="B65" s="329"/>
      <c r="C65" s="329"/>
      <c r="D65" s="329"/>
      <c r="E65" s="329"/>
      <c r="F65" s="329"/>
      <c r="G65" s="329"/>
      <c r="H65" s="329"/>
      <c r="I65" s="330"/>
      <c r="J65" s="331"/>
      <c r="K65" s="331"/>
      <c r="L65" s="331"/>
      <c r="M65" s="331"/>
      <c r="N65" s="331"/>
      <c r="O65" s="331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586"/>
      <c r="BK65" s="586"/>
      <c r="BL65" s="586"/>
      <c r="BM65" s="586"/>
      <c r="BN65" s="586"/>
      <c r="BO65" s="586"/>
      <c r="BP65" s="586"/>
      <c r="BQ65" s="586"/>
      <c r="BR65" s="228"/>
    </row>
    <row r="66" spans="1:70" s="10" customFormat="1" ht="37.5" customHeight="1">
      <c r="A66" s="329"/>
      <c r="B66" s="329"/>
      <c r="C66" s="329"/>
      <c r="D66" s="329"/>
      <c r="E66" s="329"/>
      <c r="F66" s="329"/>
      <c r="G66" s="329"/>
      <c r="H66" s="329"/>
      <c r="I66" s="330"/>
      <c r="J66" s="331"/>
      <c r="K66" s="331"/>
      <c r="L66" s="331"/>
      <c r="M66" s="331"/>
      <c r="N66" s="331"/>
      <c r="O66" s="331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586"/>
      <c r="BK66" s="586"/>
      <c r="BL66" s="586"/>
      <c r="BM66" s="586"/>
      <c r="BN66" s="586"/>
      <c r="BO66" s="586"/>
      <c r="BP66" s="586"/>
      <c r="BQ66" s="586"/>
      <c r="BR66" s="228"/>
    </row>
    <row r="67" spans="1:70" ht="26.25" customHeight="1">
      <c r="A67" s="41"/>
      <c r="B67" s="79"/>
      <c r="C67" s="51"/>
      <c r="D67" s="42"/>
      <c r="E67" s="42"/>
      <c r="F67" s="42"/>
      <c r="G67" s="43"/>
      <c r="H67" s="43"/>
      <c r="I67" s="23"/>
      <c r="J67" s="229"/>
      <c r="K67" s="229"/>
      <c r="L67" s="229"/>
      <c r="M67" s="229"/>
      <c r="N67" s="229"/>
      <c r="O67" s="230" t="s">
        <v>112</v>
      </c>
      <c r="P67" s="231">
        <v>17</v>
      </c>
      <c r="Q67" s="231"/>
      <c r="R67" s="231"/>
      <c r="S67" s="231"/>
      <c r="T67" s="231"/>
      <c r="U67" s="231"/>
      <c r="V67" s="231"/>
      <c r="W67" s="231"/>
      <c r="X67" s="231"/>
      <c r="Y67" s="231">
        <v>24</v>
      </c>
      <c r="Z67" s="231"/>
      <c r="AA67" s="231"/>
      <c r="AB67" s="231"/>
      <c r="AC67" s="231"/>
      <c r="AD67" s="231"/>
      <c r="AE67" s="231"/>
      <c r="AF67" s="231"/>
      <c r="AG67" s="231"/>
      <c r="AH67" s="231">
        <v>17</v>
      </c>
      <c r="AI67" s="231"/>
      <c r="AJ67" s="231"/>
      <c r="AK67" s="231"/>
      <c r="AL67" s="231"/>
      <c r="AM67" s="231"/>
      <c r="AN67" s="231"/>
      <c r="AO67" s="231"/>
      <c r="AP67" s="231"/>
      <c r="AQ67" s="231">
        <v>24</v>
      </c>
      <c r="AR67" s="231"/>
      <c r="AS67" s="231"/>
      <c r="AT67" s="231"/>
      <c r="AU67" s="231"/>
      <c r="AV67" s="231"/>
      <c r="AW67" s="231"/>
      <c r="AX67" s="231"/>
      <c r="AY67" s="231"/>
      <c r="AZ67" s="588"/>
      <c r="BA67" s="588"/>
      <c r="BB67" s="588"/>
      <c r="BC67" s="588"/>
      <c r="BD67" s="588"/>
      <c r="BE67" s="588"/>
      <c r="BF67" s="588"/>
      <c r="BG67" s="588"/>
      <c r="BH67" s="588"/>
      <c r="BI67" s="588"/>
      <c r="BJ67" s="589"/>
      <c r="BK67" s="589"/>
      <c r="BL67" s="589"/>
      <c r="BM67" s="589"/>
      <c r="BN67" s="589"/>
      <c r="BO67" s="589"/>
      <c r="BP67" s="589"/>
      <c r="BQ67" s="589"/>
      <c r="BR67" s="227"/>
    </row>
    <row r="68" spans="1:70" ht="15.75">
      <c r="A68" s="41"/>
      <c r="B68" s="42"/>
      <c r="C68" s="51"/>
      <c r="D68" s="42"/>
      <c r="E68" s="42"/>
      <c r="F68" s="42"/>
      <c r="G68" s="43"/>
      <c r="H68" s="43"/>
      <c r="I68" s="23"/>
      <c r="J68" s="229"/>
      <c r="K68" s="229"/>
      <c r="L68" s="229"/>
      <c r="M68" s="229"/>
      <c r="N68" s="229"/>
      <c r="O68" s="229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589"/>
      <c r="BA68" s="589"/>
      <c r="BB68" s="589"/>
      <c r="BC68" s="589"/>
      <c r="BD68" s="589"/>
      <c r="BE68" s="589"/>
      <c r="BF68" s="589"/>
      <c r="BG68" s="589"/>
      <c r="BH68" s="589"/>
      <c r="BI68" s="589"/>
      <c r="BJ68" s="589"/>
      <c r="BK68" s="589"/>
      <c r="BL68" s="589"/>
      <c r="BM68" s="589"/>
      <c r="BN68" s="589"/>
      <c r="BO68" s="589"/>
      <c r="BP68" s="589"/>
      <c r="BQ68" s="589"/>
      <c r="BR68" s="227"/>
    </row>
    <row r="69" spans="1:70" ht="15.75">
      <c r="A69" s="41"/>
      <c r="B69" s="42"/>
      <c r="C69" s="51"/>
      <c r="D69" s="42"/>
      <c r="E69" s="42"/>
      <c r="F69" s="42"/>
      <c r="G69" s="43"/>
      <c r="H69" s="43"/>
      <c r="I69" s="23"/>
      <c r="J69" s="229"/>
      <c r="K69" s="229"/>
      <c r="L69" s="229"/>
      <c r="M69" s="229"/>
      <c r="N69" s="229"/>
      <c r="O69" s="233" t="s">
        <v>104</v>
      </c>
      <c r="P69" s="232">
        <f>P52/17</f>
        <v>35.411764705882355</v>
      </c>
      <c r="Q69" s="232"/>
      <c r="R69" s="232"/>
      <c r="S69" s="232"/>
      <c r="T69" s="232"/>
      <c r="U69" s="232"/>
      <c r="V69" s="232"/>
      <c r="W69" s="232"/>
      <c r="X69" s="232"/>
      <c r="Y69" s="232">
        <f>Y52/24</f>
        <v>34.791666666666664</v>
      </c>
      <c r="Z69" s="232"/>
      <c r="AA69" s="232"/>
      <c r="AB69" s="232"/>
      <c r="AC69" s="232"/>
      <c r="AD69" s="232"/>
      <c r="AE69" s="232"/>
      <c r="AF69" s="232"/>
      <c r="AG69" s="232"/>
      <c r="AH69" s="232">
        <f>AH52/17</f>
        <v>54.588235294117645</v>
      </c>
      <c r="AI69" s="232"/>
      <c r="AJ69" s="232"/>
      <c r="AK69" s="232"/>
      <c r="AL69" s="232"/>
      <c r="AM69" s="232"/>
      <c r="AN69" s="232"/>
      <c r="AO69" s="232"/>
      <c r="AP69" s="232"/>
      <c r="AQ69" s="232">
        <f>AQ52/24</f>
        <v>22.833333333333332</v>
      </c>
      <c r="AR69" s="232"/>
      <c r="AS69" s="232"/>
      <c r="AT69" s="232"/>
      <c r="AU69" s="232"/>
      <c r="AV69" s="232"/>
      <c r="AW69" s="232"/>
      <c r="AX69" s="232"/>
      <c r="AY69" s="232"/>
      <c r="AZ69" s="589"/>
      <c r="BA69" s="589"/>
      <c r="BB69" s="589"/>
      <c r="BC69" s="589"/>
      <c r="BD69" s="589"/>
      <c r="BE69" s="589"/>
      <c r="BF69" s="589"/>
      <c r="BG69" s="589"/>
      <c r="BH69" s="589"/>
      <c r="BI69" s="589"/>
      <c r="BJ69" s="589"/>
      <c r="BK69" s="589"/>
      <c r="BL69" s="589"/>
      <c r="BM69" s="589"/>
      <c r="BN69" s="589"/>
      <c r="BO69" s="589"/>
      <c r="BP69" s="589"/>
      <c r="BQ69" s="589"/>
      <c r="BR69" s="227"/>
    </row>
    <row r="70" spans="1:70" ht="15.75">
      <c r="A70" s="41"/>
      <c r="B70" s="42"/>
      <c r="C70" s="51"/>
      <c r="D70" s="42"/>
      <c r="E70" s="42"/>
      <c r="F70" s="42"/>
      <c r="G70" s="43"/>
      <c r="H70" s="43"/>
      <c r="I70" s="23"/>
      <c r="J70" s="229"/>
      <c r="K70" s="229"/>
      <c r="L70" s="229"/>
      <c r="M70" s="229"/>
      <c r="N70" s="229"/>
      <c r="O70" s="233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589"/>
      <c r="BA70" s="589"/>
      <c r="BB70" s="589"/>
      <c r="BC70" s="589"/>
      <c r="BD70" s="589"/>
      <c r="BE70" s="589"/>
      <c r="BF70" s="589"/>
      <c r="BG70" s="589"/>
      <c r="BH70" s="589"/>
      <c r="BI70" s="589"/>
      <c r="BJ70" s="589"/>
      <c r="BK70" s="589"/>
      <c r="BL70" s="589"/>
      <c r="BM70" s="589"/>
      <c r="BN70" s="589"/>
      <c r="BO70" s="589"/>
      <c r="BP70" s="589"/>
      <c r="BQ70" s="589"/>
      <c r="BR70" s="227"/>
    </row>
    <row r="71" spans="1:70" ht="15.75">
      <c r="A71" s="41"/>
      <c r="B71" s="42"/>
      <c r="C71" s="51"/>
      <c r="D71" s="42"/>
      <c r="E71" s="42"/>
      <c r="F71" s="42"/>
      <c r="G71" s="43"/>
      <c r="H71" s="43"/>
      <c r="I71" s="23"/>
      <c r="J71" s="229"/>
      <c r="K71" s="229"/>
      <c r="L71" s="229"/>
      <c r="M71" s="229"/>
      <c r="N71" s="229"/>
      <c r="O71" s="233" t="s">
        <v>104</v>
      </c>
      <c r="P71" s="234">
        <f>P52-612</f>
        <v>-10</v>
      </c>
      <c r="Q71" s="234"/>
      <c r="R71" s="234"/>
      <c r="S71" s="234"/>
      <c r="T71" s="234"/>
      <c r="U71" s="234"/>
      <c r="V71" s="234"/>
      <c r="W71" s="234"/>
      <c r="X71" s="234"/>
      <c r="Y71" s="234">
        <f>Y52-864</f>
        <v>-29</v>
      </c>
      <c r="Z71" s="234"/>
      <c r="AA71" s="234"/>
      <c r="AB71" s="234"/>
      <c r="AC71" s="234"/>
      <c r="AD71" s="234"/>
      <c r="AE71" s="234"/>
      <c r="AF71" s="234"/>
      <c r="AG71" s="234"/>
      <c r="AH71" s="234">
        <f>AH52-612</f>
        <v>316</v>
      </c>
      <c r="AI71" s="234"/>
      <c r="AJ71" s="234"/>
      <c r="AK71" s="234"/>
      <c r="AL71" s="234"/>
      <c r="AM71" s="234"/>
      <c r="AN71" s="234"/>
      <c r="AO71" s="234"/>
      <c r="AP71" s="234"/>
      <c r="AQ71" s="234">
        <f>AQ52-864</f>
        <v>-316</v>
      </c>
      <c r="AR71" s="234"/>
      <c r="AS71" s="234"/>
      <c r="AT71" s="234"/>
      <c r="AU71" s="234"/>
      <c r="AV71" s="234"/>
      <c r="AW71" s="234"/>
      <c r="AX71" s="234"/>
      <c r="AY71" s="234"/>
      <c r="AZ71" s="590"/>
      <c r="BA71" s="590"/>
      <c r="BB71" s="590"/>
      <c r="BC71" s="590"/>
      <c r="BD71" s="590"/>
      <c r="BE71" s="590"/>
      <c r="BF71" s="590"/>
      <c r="BG71" s="590"/>
      <c r="BH71" s="590"/>
      <c r="BI71" s="590"/>
      <c r="BJ71" s="589"/>
      <c r="BK71" s="589"/>
      <c r="BL71" s="589"/>
      <c r="BM71" s="589"/>
      <c r="BN71" s="589"/>
      <c r="BO71" s="589"/>
      <c r="BP71" s="589"/>
      <c r="BQ71" s="589"/>
      <c r="BR71" s="227"/>
    </row>
    <row r="72" spans="1:70" ht="15.75">
      <c r="A72" s="41"/>
      <c r="B72" s="42"/>
      <c r="C72" s="51"/>
      <c r="D72" s="42"/>
      <c r="E72" s="42"/>
      <c r="F72" s="42"/>
      <c r="G72" s="43"/>
      <c r="H72" s="43"/>
      <c r="I72" s="23"/>
      <c r="J72" s="229"/>
      <c r="K72" s="229"/>
      <c r="L72" s="229"/>
      <c r="M72" s="229"/>
      <c r="N72" s="229"/>
      <c r="O72" s="233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589"/>
      <c r="BA72" s="589"/>
      <c r="BB72" s="589"/>
      <c r="BC72" s="589"/>
      <c r="BD72" s="589"/>
      <c r="BE72" s="589"/>
      <c r="BF72" s="589"/>
      <c r="BG72" s="589"/>
      <c r="BH72" s="589"/>
      <c r="BI72" s="589"/>
      <c r="BJ72" s="589"/>
      <c r="BK72" s="589"/>
      <c r="BL72" s="589"/>
      <c r="BM72" s="589"/>
      <c r="BN72" s="589"/>
      <c r="BO72" s="589"/>
      <c r="BP72" s="589"/>
      <c r="BQ72" s="589"/>
      <c r="BR72" s="227"/>
    </row>
    <row r="73" spans="1:70" ht="15.75">
      <c r="A73" s="41"/>
      <c r="B73" s="42"/>
      <c r="C73" s="51"/>
      <c r="D73" s="42"/>
      <c r="E73" s="42"/>
      <c r="F73" s="42"/>
      <c r="G73" s="43"/>
      <c r="H73" s="43"/>
      <c r="I73" s="23"/>
      <c r="J73" s="229"/>
      <c r="K73" s="229"/>
      <c r="L73" s="229"/>
      <c r="M73" s="229"/>
      <c r="N73" s="229"/>
      <c r="O73" s="233" t="s">
        <v>105</v>
      </c>
      <c r="P73" s="232">
        <v>0</v>
      </c>
      <c r="Q73" s="232"/>
      <c r="R73" s="232"/>
      <c r="S73" s="232"/>
      <c r="T73" s="232"/>
      <c r="U73" s="232"/>
      <c r="V73" s="232"/>
      <c r="W73" s="232"/>
      <c r="X73" s="232"/>
      <c r="Y73" s="232">
        <v>1</v>
      </c>
      <c r="Z73" s="232"/>
      <c r="AA73" s="232"/>
      <c r="AB73" s="232"/>
      <c r="AC73" s="232"/>
      <c r="AD73" s="232"/>
      <c r="AE73" s="232"/>
      <c r="AF73" s="232"/>
      <c r="AG73" s="232"/>
      <c r="AH73" s="232">
        <v>1</v>
      </c>
      <c r="AI73" s="232"/>
      <c r="AJ73" s="232"/>
      <c r="AK73" s="232"/>
      <c r="AL73" s="232"/>
      <c r="AM73" s="232"/>
      <c r="AN73" s="232"/>
      <c r="AO73" s="232"/>
      <c r="AP73" s="232"/>
      <c r="AQ73" s="232">
        <v>0.5</v>
      </c>
      <c r="AR73" s="232"/>
      <c r="AS73" s="232"/>
      <c r="AT73" s="232"/>
      <c r="AU73" s="232"/>
      <c r="AV73" s="232"/>
      <c r="AW73" s="232"/>
      <c r="AX73" s="232"/>
      <c r="AY73" s="232"/>
      <c r="AZ73" s="589"/>
      <c r="BA73" s="589"/>
      <c r="BB73" s="589"/>
      <c r="BC73" s="589"/>
      <c r="BD73" s="589"/>
      <c r="BE73" s="589"/>
      <c r="BF73" s="589"/>
      <c r="BG73" s="589"/>
      <c r="BH73" s="589"/>
      <c r="BI73" s="589"/>
      <c r="BJ73" s="589"/>
      <c r="BK73" s="589"/>
      <c r="BL73" s="589"/>
      <c r="BM73" s="589"/>
      <c r="BN73" s="589"/>
      <c r="BO73" s="589"/>
      <c r="BP73" s="589"/>
      <c r="BQ73" s="589"/>
      <c r="BR73" s="227"/>
    </row>
    <row r="74" spans="1:70" ht="15.75">
      <c r="A74" s="41"/>
      <c r="B74" s="42"/>
      <c r="C74" s="51"/>
      <c r="D74" s="42"/>
      <c r="E74" s="42"/>
      <c r="F74" s="42"/>
      <c r="G74" s="43"/>
      <c r="H74" s="43"/>
      <c r="I74" s="23"/>
      <c r="J74" s="229"/>
      <c r="K74" s="229"/>
      <c r="L74" s="229"/>
      <c r="M74" s="229"/>
      <c r="N74" s="229"/>
      <c r="O74" s="233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589"/>
      <c r="BA74" s="589"/>
      <c r="BB74" s="589"/>
      <c r="BC74" s="589"/>
      <c r="BD74" s="589"/>
      <c r="BE74" s="589"/>
      <c r="BF74" s="589"/>
      <c r="BG74" s="589"/>
      <c r="BH74" s="589"/>
      <c r="BI74" s="589"/>
      <c r="BJ74" s="589"/>
      <c r="BK74" s="589"/>
      <c r="BL74" s="589"/>
      <c r="BM74" s="589"/>
      <c r="BN74" s="589"/>
      <c r="BO74" s="589"/>
      <c r="BP74" s="589"/>
      <c r="BQ74" s="589"/>
      <c r="BR74" s="227"/>
    </row>
    <row r="75" spans="1:70" ht="15.75">
      <c r="A75" s="41"/>
      <c r="B75" s="42"/>
      <c r="C75" s="51"/>
      <c r="D75" s="42"/>
      <c r="E75" s="42"/>
      <c r="F75" s="42"/>
      <c r="G75" s="197"/>
      <c r="H75" s="43"/>
      <c r="I75" s="23"/>
      <c r="J75" s="229"/>
      <c r="K75" s="229"/>
      <c r="L75" s="229"/>
      <c r="M75" s="229"/>
      <c r="N75" s="229"/>
      <c r="O75" s="229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589"/>
      <c r="BA75" s="589"/>
      <c r="BB75" s="589"/>
      <c r="BC75" s="589"/>
      <c r="BD75" s="589"/>
      <c r="BE75" s="589"/>
      <c r="BF75" s="589"/>
      <c r="BG75" s="589"/>
      <c r="BH75" s="589"/>
      <c r="BI75" s="589"/>
      <c r="BJ75" s="589"/>
      <c r="BK75" s="589"/>
      <c r="BL75" s="589"/>
      <c r="BM75" s="589"/>
      <c r="BN75" s="589"/>
      <c r="BO75" s="589"/>
      <c r="BP75" s="589"/>
      <c r="BQ75" s="589"/>
      <c r="BR75" s="227"/>
    </row>
    <row r="76" spans="1:70" ht="15.75">
      <c r="A76" s="41"/>
      <c r="B76" s="42"/>
      <c r="C76" s="51"/>
      <c r="D76" s="42"/>
      <c r="E76" s="42"/>
      <c r="F76" s="42"/>
      <c r="G76" s="43"/>
      <c r="H76" s="43"/>
      <c r="I76" s="23"/>
      <c r="J76" s="229"/>
      <c r="K76" s="229"/>
      <c r="L76" s="229"/>
      <c r="M76" s="229"/>
      <c r="N76" s="229"/>
      <c r="O76" s="229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589"/>
      <c r="BA76" s="589"/>
      <c r="BB76" s="589"/>
      <c r="BC76" s="589"/>
      <c r="BD76" s="589"/>
      <c r="BE76" s="589"/>
      <c r="BF76" s="589"/>
      <c r="BG76" s="589"/>
      <c r="BH76" s="589"/>
      <c r="BI76" s="589"/>
      <c r="BJ76" s="589"/>
      <c r="BK76" s="589"/>
      <c r="BL76" s="589"/>
      <c r="BM76" s="589"/>
      <c r="BN76" s="589"/>
      <c r="BO76" s="589"/>
      <c r="BP76" s="589"/>
      <c r="BQ76" s="589"/>
      <c r="BR76" s="227"/>
    </row>
    <row r="77" spans="1:70" ht="15.75">
      <c r="A77" s="41"/>
      <c r="B77" s="42"/>
      <c r="C77" s="51"/>
      <c r="D77" s="42"/>
      <c r="E77" s="42"/>
      <c r="F77" s="42"/>
      <c r="G77" s="43"/>
      <c r="H77" s="43"/>
      <c r="I77" s="23"/>
      <c r="J77" s="229"/>
      <c r="K77" s="229"/>
      <c r="L77" s="229"/>
      <c r="M77" s="229"/>
      <c r="N77" s="229"/>
      <c r="O77" s="229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589"/>
      <c r="BA77" s="589"/>
      <c r="BB77" s="589"/>
      <c r="BC77" s="589"/>
      <c r="BD77" s="589"/>
      <c r="BE77" s="589"/>
      <c r="BF77" s="589"/>
      <c r="BG77" s="589"/>
      <c r="BH77" s="589"/>
      <c r="BI77" s="589"/>
      <c r="BJ77" s="589"/>
      <c r="BK77" s="589"/>
      <c r="BL77" s="589"/>
      <c r="BM77" s="589"/>
      <c r="BN77" s="589"/>
      <c r="BO77" s="589"/>
      <c r="BP77" s="589"/>
      <c r="BQ77" s="589"/>
      <c r="BR77" s="227"/>
    </row>
    <row r="78" spans="1:70" ht="15.75">
      <c r="A78" s="41"/>
      <c r="B78" s="42"/>
      <c r="C78" s="51"/>
      <c r="D78" s="42"/>
      <c r="E78" s="42"/>
      <c r="F78" s="42"/>
      <c r="G78" s="43"/>
      <c r="H78" s="43"/>
      <c r="I78" s="23"/>
      <c r="J78" s="229"/>
      <c r="K78" s="229"/>
      <c r="L78" s="229"/>
      <c r="M78" s="229"/>
      <c r="N78" s="229"/>
      <c r="O78" s="229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590"/>
      <c r="BA78" s="589"/>
      <c r="BB78" s="589"/>
      <c r="BC78" s="589"/>
      <c r="BD78" s="589"/>
      <c r="BE78" s="589"/>
      <c r="BF78" s="589"/>
      <c r="BG78" s="589"/>
      <c r="BH78" s="589"/>
      <c r="BI78" s="590"/>
      <c r="BJ78" s="589"/>
      <c r="BK78" s="589"/>
      <c r="BL78" s="589"/>
      <c r="BM78" s="589"/>
      <c r="BN78" s="589"/>
      <c r="BO78" s="589"/>
      <c r="BP78" s="589"/>
      <c r="BQ78" s="589"/>
      <c r="BR78" s="227" t="s">
        <v>109</v>
      </c>
    </row>
    <row r="79" spans="1:70" ht="15.75">
      <c r="A79" s="41"/>
      <c r="B79" s="42"/>
      <c r="C79" s="51"/>
      <c r="D79" s="42"/>
      <c r="E79" s="42"/>
      <c r="F79" s="42"/>
      <c r="G79" s="43"/>
      <c r="H79" s="43"/>
      <c r="I79" s="23"/>
      <c r="J79" s="229"/>
      <c r="K79" s="229"/>
      <c r="L79" s="229"/>
      <c r="M79" s="229"/>
      <c r="N79" s="229"/>
      <c r="O79" s="229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5"/>
      <c r="AI79" s="232"/>
      <c r="AJ79" s="232"/>
      <c r="AK79" s="232"/>
      <c r="AL79" s="232"/>
      <c r="AM79" s="232"/>
      <c r="AN79" s="232"/>
      <c r="AO79" s="232"/>
      <c r="AP79" s="232"/>
      <c r="AQ79" s="235"/>
      <c r="AR79" s="232"/>
      <c r="AS79" s="232"/>
      <c r="AT79" s="232"/>
      <c r="AU79" s="232"/>
      <c r="AV79" s="232"/>
      <c r="AW79" s="232"/>
      <c r="AX79" s="232"/>
      <c r="AY79" s="232"/>
      <c r="AZ79" s="591"/>
      <c r="BA79" s="591"/>
      <c r="BB79" s="591"/>
      <c r="BC79" s="591"/>
      <c r="BD79" s="591"/>
      <c r="BE79" s="591"/>
      <c r="BF79" s="591"/>
      <c r="BG79" s="591"/>
      <c r="BH79" s="591"/>
      <c r="BI79" s="591"/>
      <c r="BJ79" s="589"/>
      <c r="BK79" s="589"/>
      <c r="BL79" s="589"/>
      <c r="BM79" s="589"/>
      <c r="BN79" s="589"/>
      <c r="BO79" s="589"/>
      <c r="BP79" s="589"/>
      <c r="BQ79" s="589"/>
      <c r="BR79" s="227" t="s">
        <v>110</v>
      </c>
    </row>
    <row r="80" spans="1:69" ht="15">
      <c r="A80" s="41"/>
      <c r="B80" s="42"/>
      <c r="C80" s="51"/>
      <c r="D80" s="42"/>
      <c r="E80" s="42"/>
      <c r="F80" s="42"/>
      <c r="G80" s="43"/>
      <c r="H80" s="43"/>
      <c r="I80" s="23"/>
      <c r="J80" s="23"/>
      <c r="K80" s="23"/>
      <c r="L80" s="23"/>
      <c r="M80" s="23"/>
      <c r="N80" s="23"/>
      <c r="O80" s="2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</row>
    <row r="81" spans="1:69" ht="15">
      <c r="A81" s="41"/>
      <c r="B81" s="42"/>
      <c r="C81" s="51"/>
      <c r="D81" s="42"/>
      <c r="E81" s="42"/>
      <c r="F81" s="42"/>
      <c r="G81" s="43"/>
      <c r="H81" s="43"/>
      <c r="I81" s="23"/>
      <c r="J81" s="23"/>
      <c r="K81" s="23"/>
      <c r="L81" s="23"/>
      <c r="M81" s="23"/>
      <c r="N81" s="23"/>
      <c r="O81" s="2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</row>
    <row r="82" spans="1:69" ht="15">
      <c r="A82" s="41"/>
      <c r="B82" s="42"/>
      <c r="C82" s="51"/>
      <c r="D82" s="42"/>
      <c r="E82" s="42"/>
      <c r="F82" s="42"/>
      <c r="G82" s="43"/>
      <c r="H82" s="43"/>
      <c r="I82" s="23"/>
      <c r="J82" s="23"/>
      <c r="K82" s="23"/>
      <c r="L82" s="23"/>
      <c r="M82" s="23"/>
      <c r="N82" s="23"/>
      <c r="O82" s="2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</row>
    <row r="83" spans="1:69" ht="15">
      <c r="A83" s="41"/>
      <c r="B83" s="42"/>
      <c r="C83" s="51"/>
      <c r="D83" s="42"/>
      <c r="E83" s="42"/>
      <c r="F83" s="42"/>
      <c r="G83" s="43"/>
      <c r="H83" s="43"/>
      <c r="I83" s="23"/>
      <c r="J83" s="23"/>
      <c r="K83" s="23"/>
      <c r="L83" s="23"/>
      <c r="M83" s="23"/>
      <c r="N83" s="23"/>
      <c r="O83" s="2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</row>
    <row r="84" spans="1:69" ht="15">
      <c r="A84" s="41"/>
      <c r="B84" s="42"/>
      <c r="C84" s="51"/>
      <c r="D84" s="42"/>
      <c r="E84" s="42"/>
      <c r="F84" s="42"/>
      <c r="G84" s="43"/>
      <c r="H84" s="43"/>
      <c r="I84" s="23"/>
      <c r="J84" s="23"/>
      <c r="K84" s="23"/>
      <c r="L84" s="23"/>
      <c r="M84" s="23"/>
      <c r="N84" s="23"/>
      <c r="O84" s="2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</row>
    <row r="85" spans="1:69" ht="15">
      <c r="A85" s="41"/>
      <c r="B85" s="42"/>
      <c r="C85" s="51"/>
      <c r="D85" s="42"/>
      <c r="E85" s="42"/>
      <c r="F85" s="42"/>
      <c r="G85" s="43"/>
      <c r="H85" s="43"/>
      <c r="I85" s="23"/>
      <c r="J85" s="23"/>
      <c r="K85" s="23"/>
      <c r="L85" s="23"/>
      <c r="M85" s="23"/>
      <c r="N85" s="23"/>
      <c r="O85" s="2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</row>
    <row r="86" spans="1:69" ht="15">
      <c r="A86" s="41"/>
      <c r="B86" s="42"/>
      <c r="C86" s="51"/>
      <c r="D86" s="42"/>
      <c r="E86" s="42"/>
      <c r="F86" s="42"/>
      <c r="G86" s="43"/>
      <c r="H86" s="43"/>
      <c r="I86" s="23"/>
      <c r="J86" s="23"/>
      <c r="K86" s="23"/>
      <c r="L86" s="23"/>
      <c r="M86" s="23"/>
      <c r="N86" s="23"/>
      <c r="O86" s="23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</row>
    <row r="87" spans="1:69" ht="15">
      <c r="A87" s="41"/>
      <c r="B87" s="42"/>
      <c r="C87" s="51"/>
      <c r="D87" s="42"/>
      <c r="E87" s="42"/>
      <c r="F87" s="42"/>
      <c r="G87" s="43"/>
      <c r="H87" s="43"/>
      <c r="I87" s="23"/>
      <c r="J87" s="23"/>
      <c r="K87" s="23"/>
      <c r="L87" s="23"/>
      <c r="M87" s="23"/>
      <c r="N87" s="23"/>
      <c r="O87" s="23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</row>
    <row r="88" spans="1:69" ht="15">
      <c r="A88" s="41"/>
      <c r="B88" s="42"/>
      <c r="C88" s="51"/>
      <c r="D88" s="42"/>
      <c r="E88" s="42"/>
      <c r="F88" s="42"/>
      <c r="G88" s="43"/>
      <c r="H88" s="43"/>
      <c r="I88" s="23"/>
      <c r="J88" s="23"/>
      <c r="K88" s="23"/>
      <c r="L88" s="23"/>
      <c r="M88" s="23"/>
      <c r="N88" s="23"/>
      <c r="O88" s="2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  <row r="97" ht="15">
      <c r="C97" s="51"/>
    </row>
    <row r="98" ht="15">
      <c r="C98" s="51"/>
    </row>
    <row r="99" ht="15">
      <c r="C99" s="51"/>
    </row>
    <row r="100" ht="15">
      <c r="C100" s="51"/>
    </row>
    <row r="101" ht="15">
      <c r="C101" s="51"/>
    </row>
    <row r="102" spans="1:8" ht="15">
      <c r="A102"/>
      <c r="C102" s="51"/>
      <c r="G102"/>
      <c r="H102"/>
    </row>
    <row r="103" spans="1:8" ht="15">
      <c r="A103"/>
      <c r="C103" s="51"/>
      <c r="G103"/>
      <c r="H103"/>
    </row>
    <row r="104" spans="1:8" ht="15">
      <c r="A104"/>
      <c r="C104" s="51"/>
      <c r="G104"/>
      <c r="H104"/>
    </row>
    <row r="105" spans="1:8" ht="15">
      <c r="A105"/>
      <c r="C105" s="51"/>
      <c r="G105"/>
      <c r="H105"/>
    </row>
    <row r="106" spans="1:8" ht="15">
      <c r="A106"/>
      <c r="C106" s="51"/>
      <c r="G106"/>
      <c r="H106"/>
    </row>
    <row r="107" spans="1:8" ht="15">
      <c r="A107"/>
      <c r="C107" s="51"/>
      <c r="G107"/>
      <c r="H107"/>
    </row>
    <row r="108" spans="1:8" ht="15">
      <c r="A108"/>
      <c r="C108" s="51"/>
      <c r="G108"/>
      <c r="H108"/>
    </row>
    <row r="109" spans="1:8" ht="15">
      <c r="A109"/>
      <c r="C109" s="51"/>
      <c r="G109"/>
      <c r="H109"/>
    </row>
    <row r="110" spans="1:8" ht="15">
      <c r="A110"/>
      <c r="C110" s="51"/>
      <c r="G110"/>
      <c r="H110"/>
    </row>
    <row r="111" spans="1:8" ht="15">
      <c r="A111"/>
      <c r="C111" s="51"/>
      <c r="G111"/>
      <c r="H111"/>
    </row>
    <row r="112" spans="1:8" ht="15">
      <c r="A112"/>
      <c r="C112" s="51"/>
      <c r="G112"/>
      <c r="H112"/>
    </row>
    <row r="113" spans="1:8" ht="15">
      <c r="A113"/>
      <c r="C113" s="51"/>
      <c r="G113"/>
      <c r="H113"/>
    </row>
    <row r="114" spans="1:8" ht="15">
      <c r="A114"/>
      <c r="C114" s="51"/>
      <c r="G114"/>
      <c r="H114"/>
    </row>
    <row r="115" spans="1:8" ht="15">
      <c r="A115"/>
      <c r="C115" s="51"/>
      <c r="G115"/>
      <c r="H115"/>
    </row>
    <row r="116" spans="1:8" ht="15">
      <c r="A116"/>
      <c r="C116" s="51"/>
      <c r="G116"/>
      <c r="H116"/>
    </row>
    <row r="117" spans="1:8" ht="15">
      <c r="A117"/>
      <c r="C117" s="51"/>
      <c r="G117"/>
      <c r="H117"/>
    </row>
    <row r="118" spans="1:8" ht="15">
      <c r="A118"/>
      <c r="C118" s="51"/>
      <c r="G118"/>
      <c r="H118"/>
    </row>
    <row r="119" spans="1:8" ht="15">
      <c r="A119"/>
      <c r="C119" s="51"/>
      <c r="G119"/>
      <c r="H119"/>
    </row>
    <row r="120" spans="1:8" ht="15">
      <c r="A120"/>
      <c r="C120" s="51"/>
      <c r="G120"/>
      <c r="H120"/>
    </row>
    <row r="121" spans="1:8" ht="15">
      <c r="A121"/>
      <c r="C121" s="51"/>
      <c r="G121"/>
      <c r="H121"/>
    </row>
    <row r="122" spans="1:8" ht="15">
      <c r="A122"/>
      <c r="C122" s="51"/>
      <c r="G122"/>
      <c r="H122"/>
    </row>
    <row r="123" spans="1:8" ht="15">
      <c r="A123"/>
      <c r="C123" s="51"/>
      <c r="G123"/>
      <c r="H123"/>
    </row>
    <row r="124" spans="1:8" ht="15">
      <c r="A124"/>
      <c r="C124" s="51"/>
      <c r="G124"/>
      <c r="H124"/>
    </row>
    <row r="125" spans="1:8" ht="15">
      <c r="A125"/>
      <c r="C125" s="51"/>
      <c r="G125"/>
      <c r="H125"/>
    </row>
    <row r="126" spans="1:8" ht="15">
      <c r="A126"/>
      <c r="C126" s="51"/>
      <c r="G126"/>
      <c r="H126"/>
    </row>
    <row r="127" spans="1:8" ht="15">
      <c r="A127"/>
      <c r="C127" s="51"/>
      <c r="G127"/>
      <c r="H127"/>
    </row>
    <row r="128" spans="1:8" ht="15">
      <c r="A128"/>
      <c r="C128" s="51"/>
      <c r="G128"/>
      <c r="H128"/>
    </row>
    <row r="129" spans="1:8" ht="15">
      <c r="A129"/>
      <c r="C129" s="51"/>
      <c r="G129"/>
      <c r="H129"/>
    </row>
    <row r="130" spans="1:8" ht="15">
      <c r="A130"/>
      <c r="C130" s="51"/>
      <c r="G130"/>
      <c r="H130"/>
    </row>
    <row r="131" spans="1:8" ht="15">
      <c r="A131"/>
      <c r="C131" s="51"/>
      <c r="G131"/>
      <c r="H131"/>
    </row>
    <row r="132" spans="1:8" ht="15">
      <c r="A132"/>
      <c r="C132" s="51"/>
      <c r="G132"/>
      <c r="H132"/>
    </row>
    <row r="133" spans="1:8" ht="15">
      <c r="A133"/>
      <c r="C133" s="51"/>
      <c r="G133"/>
      <c r="H133"/>
    </row>
    <row r="134" spans="1:8" ht="15">
      <c r="A134"/>
      <c r="C134" s="51"/>
      <c r="G134"/>
      <c r="H134"/>
    </row>
    <row r="135" spans="1:8" ht="15">
      <c r="A135"/>
      <c r="C135" s="51"/>
      <c r="G135"/>
      <c r="H135"/>
    </row>
    <row r="136" spans="1:8" ht="15">
      <c r="A136"/>
      <c r="C136" s="51"/>
      <c r="G136"/>
      <c r="H136"/>
    </row>
    <row r="137" spans="1:8" ht="15">
      <c r="A137"/>
      <c r="C137" s="51"/>
      <c r="G137"/>
      <c r="H137"/>
    </row>
    <row r="138" spans="1:8" ht="15">
      <c r="A138"/>
      <c r="C138" s="51"/>
      <c r="G138"/>
      <c r="H138"/>
    </row>
    <row r="139" spans="1:8" ht="15">
      <c r="A139"/>
      <c r="C139" s="51"/>
      <c r="G139"/>
      <c r="H139"/>
    </row>
    <row r="140" spans="1:8" ht="15">
      <c r="A140"/>
      <c r="C140" s="51"/>
      <c r="G140"/>
      <c r="H140"/>
    </row>
    <row r="141" spans="1:8" ht="15">
      <c r="A141"/>
      <c r="C141" s="51"/>
      <c r="G141"/>
      <c r="H141"/>
    </row>
    <row r="142" spans="1:8" ht="15">
      <c r="A142"/>
      <c r="C142" s="51"/>
      <c r="G142"/>
      <c r="H142"/>
    </row>
    <row r="143" spans="1:8" ht="15">
      <c r="A143"/>
      <c r="C143" s="51"/>
      <c r="G143"/>
      <c r="H143"/>
    </row>
    <row r="144" spans="1:8" ht="15">
      <c r="A144"/>
      <c r="C144" s="51"/>
      <c r="G144"/>
      <c r="H144"/>
    </row>
    <row r="145" spans="1:8" ht="15">
      <c r="A145"/>
      <c r="C145" s="51"/>
      <c r="G145"/>
      <c r="H145"/>
    </row>
    <row r="146" spans="1:8" ht="15">
      <c r="A146"/>
      <c r="C146" s="51"/>
      <c r="G146"/>
      <c r="H146"/>
    </row>
    <row r="147" spans="1:8" ht="15">
      <c r="A147"/>
      <c r="C147" s="51"/>
      <c r="G147"/>
      <c r="H147"/>
    </row>
    <row r="148" spans="1:8" ht="15">
      <c r="A148"/>
      <c r="C148" s="51"/>
      <c r="G148"/>
      <c r="H148"/>
    </row>
    <row r="149" spans="1:8" ht="15">
      <c r="A149"/>
      <c r="C149" s="51"/>
      <c r="G149"/>
      <c r="H149"/>
    </row>
    <row r="150" spans="1:8" ht="15">
      <c r="A150"/>
      <c r="C150" s="51"/>
      <c r="G150"/>
      <c r="H150"/>
    </row>
    <row r="151" spans="1:8" ht="15">
      <c r="A151"/>
      <c r="C151" s="51"/>
      <c r="G151"/>
      <c r="H151"/>
    </row>
    <row r="152" spans="1:8" ht="15">
      <c r="A152"/>
      <c r="C152" s="51"/>
      <c r="G152"/>
      <c r="H152"/>
    </row>
    <row r="153" spans="1:8" ht="15">
      <c r="A153"/>
      <c r="C153" s="51"/>
      <c r="G153"/>
      <c r="H153"/>
    </row>
    <row r="154" spans="1:8" ht="15">
      <c r="A154"/>
      <c r="C154" s="51"/>
      <c r="G154"/>
      <c r="H154"/>
    </row>
    <row r="155" spans="1:8" ht="15">
      <c r="A155"/>
      <c r="C155" s="51"/>
      <c r="G155"/>
      <c r="H155"/>
    </row>
    <row r="156" spans="1:8" ht="15">
      <c r="A156"/>
      <c r="C156" s="51"/>
      <c r="G156"/>
      <c r="H156"/>
    </row>
    <row r="157" spans="1:8" ht="15">
      <c r="A157"/>
      <c r="C157" s="51"/>
      <c r="G157"/>
      <c r="H157"/>
    </row>
    <row r="158" spans="1:8" ht="15">
      <c r="A158"/>
      <c r="C158" s="51"/>
      <c r="G158"/>
      <c r="H158"/>
    </row>
    <row r="159" spans="1:8" ht="15">
      <c r="A159"/>
      <c r="C159" s="51"/>
      <c r="G159"/>
      <c r="H159"/>
    </row>
    <row r="160" spans="1:8" ht="15">
      <c r="A160"/>
      <c r="C160" s="51"/>
      <c r="G160"/>
      <c r="H160"/>
    </row>
    <row r="161" spans="1:8" ht="15">
      <c r="A161"/>
      <c r="C161" s="51"/>
      <c r="G161"/>
      <c r="H161"/>
    </row>
    <row r="162" spans="1:8" ht="15">
      <c r="A162"/>
      <c r="C162" s="51"/>
      <c r="G162"/>
      <c r="H162"/>
    </row>
    <row r="163" spans="1:8" ht="15">
      <c r="A163"/>
      <c r="C163" s="51"/>
      <c r="G163"/>
      <c r="H163"/>
    </row>
    <row r="164" spans="1:8" ht="15">
      <c r="A164"/>
      <c r="C164" s="51"/>
      <c r="G164"/>
      <c r="H164"/>
    </row>
    <row r="165" spans="1:8" ht="15">
      <c r="A165"/>
      <c r="C165" s="51"/>
      <c r="G165"/>
      <c r="H165"/>
    </row>
    <row r="166" spans="1:8" ht="15">
      <c r="A166"/>
      <c r="C166" s="51"/>
      <c r="G166"/>
      <c r="H166"/>
    </row>
    <row r="167" spans="1:8" ht="15">
      <c r="A167"/>
      <c r="C167" s="51"/>
      <c r="G167"/>
      <c r="H167"/>
    </row>
    <row r="168" spans="1:8" ht="15">
      <c r="A168"/>
      <c r="C168" s="51"/>
      <c r="G168"/>
      <c r="H168"/>
    </row>
    <row r="169" spans="1:8" ht="15">
      <c r="A169"/>
      <c r="C169" s="51"/>
      <c r="G169"/>
      <c r="H169"/>
    </row>
  </sheetData>
  <sheetProtection/>
  <mergeCells count="59">
    <mergeCell ref="B1:AY1"/>
    <mergeCell ref="A2:A7"/>
    <mergeCell ref="B2:B7"/>
    <mergeCell ref="C2:C7"/>
    <mergeCell ref="D2:F3"/>
    <mergeCell ref="G2:G7"/>
    <mergeCell ref="H2:O2"/>
    <mergeCell ref="H3:H7"/>
    <mergeCell ref="I3:O3"/>
    <mergeCell ref="P3:BQ3"/>
    <mergeCell ref="D4:D7"/>
    <mergeCell ref="E4:E7"/>
    <mergeCell ref="F4:F7"/>
    <mergeCell ref="I4:L4"/>
    <mergeCell ref="M4:M7"/>
    <mergeCell ref="N4:N7"/>
    <mergeCell ref="I5:I7"/>
    <mergeCell ref="J5:L5"/>
    <mergeCell ref="J6:J7"/>
    <mergeCell ref="K6:K7"/>
    <mergeCell ref="L6:L7"/>
    <mergeCell ref="O4:O7"/>
    <mergeCell ref="P4:AG4"/>
    <mergeCell ref="AH4:AY4"/>
    <mergeCell ref="AZ4:BQ4"/>
    <mergeCell ref="AZ6:BH6"/>
    <mergeCell ref="AQ6:AY6"/>
    <mergeCell ref="AH6:AP6"/>
    <mergeCell ref="AH5:AP5"/>
    <mergeCell ref="Y5:AG5"/>
    <mergeCell ref="P5:X5"/>
    <mergeCell ref="AQ5:AY5"/>
    <mergeCell ref="AZ5:BH5"/>
    <mergeCell ref="BI6:BQ6"/>
    <mergeCell ref="P6:X6"/>
    <mergeCell ref="Y6:AG6"/>
    <mergeCell ref="BI5:BQ5"/>
    <mergeCell ref="C39:C41"/>
    <mergeCell ref="E39:E41"/>
    <mergeCell ref="A9:BQ9"/>
    <mergeCell ref="A57:H57"/>
    <mergeCell ref="C44:C46"/>
    <mergeCell ref="E44:E46"/>
    <mergeCell ref="C49:C51"/>
    <mergeCell ref="E49:E51"/>
    <mergeCell ref="A59:H59"/>
    <mergeCell ref="J59:O59"/>
    <mergeCell ref="A60:H60"/>
    <mergeCell ref="J60:O60"/>
    <mergeCell ref="A61:H61"/>
    <mergeCell ref="J61:O61"/>
    <mergeCell ref="A62:H62"/>
    <mergeCell ref="J62:O62"/>
    <mergeCell ref="A56:C56"/>
    <mergeCell ref="A52:C52"/>
    <mergeCell ref="I57:I62"/>
    <mergeCell ref="J57:O57"/>
    <mergeCell ref="A58:H58"/>
    <mergeCell ref="J58:O58"/>
  </mergeCells>
  <conditionalFormatting sqref="J30:K35 E31:F33 X26 F30 F34 E35:F35 H22:H26 P22:S26 Z22:Z25 AB22:AB25 E20:F26 AK39:AY41 P39:AG41 AH44:AY46 P54:BQ54 P31:BQ32 AH49:AY51 P30:AG30 AQ30:BQ30 P34:BQ35 P33:AG33 AQ33:BQ33">
    <cfRule type="cellIs" priority="37" dxfId="9" operator="equal" stopIfTrue="1">
      <formula>0</formula>
    </cfRule>
  </conditionalFormatting>
  <conditionalFormatting sqref="AR29:AX29">
    <cfRule type="cellIs" priority="34" dxfId="9" operator="equal" stopIfTrue="1">
      <formula>0</formula>
    </cfRule>
  </conditionalFormatting>
  <conditionalFormatting sqref="AB12:AB20 P12:S20">
    <cfRule type="cellIs" priority="14" dxfId="9" operator="equal" stopIfTrue="1">
      <formula>0</formula>
    </cfRule>
  </conditionalFormatting>
  <conditionalFormatting sqref="D17">
    <cfRule type="cellIs" priority="10" dxfId="9" operator="equal" stopIfTrue="1">
      <formula>0</formula>
    </cfRule>
  </conditionalFormatting>
  <conditionalFormatting sqref="E14:F14">
    <cfRule type="cellIs" priority="9" dxfId="9" operator="equal" stopIfTrue="1">
      <formula>0</formula>
    </cfRule>
  </conditionalFormatting>
  <conditionalFormatting sqref="E12:F13 E17:F17 E18">
    <cfRule type="cellIs" priority="11" dxfId="9" operator="equal" stopIfTrue="1">
      <formula>0</formula>
    </cfRule>
  </conditionalFormatting>
  <conditionalFormatting sqref="E15:F16">
    <cfRule type="cellIs" priority="8" dxfId="9" operator="equal" stopIfTrue="1">
      <formula>0</formula>
    </cfRule>
  </conditionalFormatting>
  <conditionalFormatting sqref="F18:F19">
    <cfRule type="cellIs" priority="7" dxfId="9" operator="equal" stopIfTrue="1">
      <formula>0</formula>
    </cfRule>
  </conditionalFormatting>
  <conditionalFormatting sqref="E19">
    <cfRule type="cellIs" priority="6" dxfId="9" operator="equal" stopIfTrue="1">
      <formula>0</formula>
    </cfRule>
  </conditionalFormatting>
  <printOptions horizontalCentered="1" verticalCentered="1"/>
  <pageMargins left="0.1968503937007874" right="0.1968503937007874" top="0.5511811023622047" bottom="0.5511811023622047" header="0.31496062992125984" footer="0.31496062992125984"/>
  <pageSetup fitToHeight="0" horizontalDpi="600" verticalDpi="600" orientation="landscape" paperSize="9" scale="43" r:id="rId2"/>
  <rowBreaks count="2" manualBreakCount="2">
    <brk id="35" max="86" man="1"/>
    <brk id="62" max="86" man="1"/>
  </rowBreaks>
  <colBreaks count="2" manualBreakCount="2">
    <brk id="33" max="103" man="1"/>
    <brk id="69" max="1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Наталья Дмитриевна</dc:creator>
  <cp:keywords/>
  <dc:description/>
  <cp:lastModifiedBy>k122</cp:lastModifiedBy>
  <cp:lastPrinted>2020-11-24T15:33:41Z</cp:lastPrinted>
  <dcterms:created xsi:type="dcterms:W3CDTF">2012-03-11T05:36:22Z</dcterms:created>
  <dcterms:modified xsi:type="dcterms:W3CDTF">2023-07-12T03:27:40Z</dcterms:modified>
  <cp:category/>
  <cp:version/>
  <cp:contentType/>
  <cp:contentStatus/>
</cp:coreProperties>
</file>