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69" firstSheet="1" activeTab="2"/>
  </bookViews>
  <sheets>
    <sheet name="Титульный Прфессионалитет   " sheetId="1" r:id="rId1"/>
    <sheet name="Сводные данныепо бюджету   " sheetId="2" r:id="rId2"/>
    <sheet name="Профессионалитет   " sheetId="3" r:id="rId3"/>
  </sheets>
  <definedNames>
    <definedName name="_xlnm.Print_Area" localSheetId="2">'Профессионалитет   '!$A$1:$CI$104</definedName>
    <definedName name="_xlnm.Print_Area" localSheetId="1">'Сводные данныепо бюджету   '!$A$1:$K$48</definedName>
    <definedName name="_xlnm.Print_Area" localSheetId="0">'Титульный Прфессионалитет   '!$A$1:$BW$58</definedName>
  </definedNames>
  <calcPr fullCalcOnLoad="1"/>
</workbook>
</file>

<file path=xl/sharedStrings.xml><?xml version="1.0" encoding="utf-8"?>
<sst xmlns="http://schemas.openxmlformats.org/spreadsheetml/2006/main" count="352" uniqueCount="233">
  <si>
    <t>Производственная практика</t>
  </si>
  <si>
    <t>Всего</t>
  </si>
  <si>
    <t xml:space="preserve"> </t>
  </si>
  <si>
    <t>Утверждаю:</t>
  </si>
  <si>
    <t>УЧЕБНЫЙ  ПЛАН</t>
  </si>
  <si>
    <t>Форма обучения- очная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</si>
  <si>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</si>
  <si>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</si>
  <si>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</si>
  <si>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</si>
  <si>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Распределение по семестрам</t>
  </si>
  <si>
    <t>дифф. зачет</t>
  </si>
  <si>
    <t>экзамен</t>
  </si>
  <si>
    <t>Всего занятий</t>
  </si>
  <si>
    <t>2 курс</t>
  </si>
  <si>
    <t>3  курс</t>
  </si>
  <si>
    <t>лабор.и практ. занятия</t>
  </si>
  <si>
    <t>История</t>
  </si>
  <si>
    <t>Физическая культура</t>
  </si>
  <si>
    <t>Основы безопасности жизнедеятельности</t>
  </si>
  <si>
    <t>Профессиональный цикл</t>
  </si>
  <si>
    <t>Безопасность жизнедеятельности</t>
  </si>
  <si>
    <t>ПМ.02</t>
  </si>
  <si>
    <t>ПМ.03</t>
  </si>
  <si>
    <t xml:space="preserve">Всего </t>
  </si>
  <si>
    <t>ГИА.00</t>
  </si>
  <si>
    <t>Дисциплин и МДК</t>
  </si>
  <si>
    <t>Государственая итоговая аттестация (нед)</t>
  </si>
  <si>
    <t>1 семестр</t>
  </si>
  <si>
    <t xml:space="preserve">2 семестр             </t>
  </si>
  <si>
    <t>3 семестр</t>
  </si>
  <si>
    <t xml:space="preserve">4 семестр  </t>
  </si>
  <si>
    <t xml:space="preserve">5 семестр    </t>
  </si>
  <si>
    <t>6 семестр</t>
  </si>
  <si>
    <t>Зачетов (без физической культуры</t>
  </si>
  <si>
    <t xml:space="preserve">Экзаменов </t>
  </si>
  <si>
    <t>География</t>
  </si>
  <si>
    <t>Производственной практики часов</t>
  </si>
  <si>
    <t>Учебной практики часов</t>
  </si>
  <si>
    <t>Иностранный язык в профессиональной деятельности</t>
  </si>
  <si>
    <t>МДК.02. 01</t>
  </si>
  <si>
    <t>МДК.02. 02</t>
  </si>
  <si>
    <t>ПП 02</t>
  </si>
  <si>
    <t>ПП 03</t>
  </si>
  <si>
    <t>ПМ.05</t>
  </si>
  <si>
    <t>ПП 05</t>
  </si>
  <si>
    <t>теоретическая подготовка</t>
  </si>
  <si>
    <t>Общепрофессиональный цикл</t>
  </si>
  <si>
    <t>ОП 00</t>
  </si>
  <si>
    <t xml:space="preserve">Основы микробиологии,физиологии питания, санитарии и гигиены </t>
  </si>
  <si>
    <t>Основы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</si>
  <si>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</si>
  <si>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</si>
  <si>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</si>
  <si>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Охрана труда</t>
  </si>
  <si>
    <t>ПМ 00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</si>
  <si>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</si>
  <si>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</si>
  <si>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Процессы приготовления, подготовки к реализации кулинарных полуфабрикатов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</si>
  <si>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</si>
  <si>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</si>
  <si>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</si>
  <si>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</si>
  <si>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</si>
  <si>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</si>
  <si>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</si>
  <si>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Процессы приготовления, подготовки к реализации горячих и холодных сладких блюд, десертов, напитков</t>
  </si>
  <si>
    <t>ПП 04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</si>
  <si>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</si>
  <si>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Учебная практика</t>
  </si>
  <si>
    <t>УП 02</t>
  </si>
  <si>
    <t>УП 03</t>
  </si>
  <si>
    <t>УП 04</t>
  </si>
  <si>
    <t>УП 05</t>
  </si>
  <si>
    <t>2 нед.</t>
  </si>
  <si>
    <t>самостоятельная работа</t>
  </si>
  <si>
    <t xml:space="preserve">   Э(к)</t>
  </si>
  <si>
    <t xml:space="preserve"> Э(к)</t>
  </si>
  <si>
    <t>Э(к)</t>
  </si>
  <si>
    <t>программы среднего профессионального образования</t>
  </si>
  <si>
    <t xml:space="preserve">государственного автономного професионального  </t>
  </si>
  <si>
    <t>образовательного учреждения Свердловской области</t>
  </si>
  <si>
    <t>Объем образовательной нагрузки</t>
  </si>
  <si>
    <t>Учебная нагрузка обучающихся, час.</t>
  </si>
  <si>
    <t xml:space="preserve">Самостоятельная учебнаяработа </t>
  </si>
  <si>
    <t>Во взаимодействии с преподавателем</t>
  </si>
  <si>
    <t>Нагрузка на дисциплины и МДК</t>
  </si>
  <si>
    <t>в т.ч. по учебным дисциплинам и МДК</t>
  </si>
  <si>
    <t>Практика производственная и учебная</t>
  </si>
  <si>
    <t>Распределение учебной нагрузки по курсам и семестрам (часов в семестр)</t>
  </si>
  <si>
    <t xml:space="preserve">Русский язык  </t>
  </si>
  <si>
    <t xml:space="preserve"> зачет  </t>
  </si>
  <si>
    <t>Литература</t>
  </si>
  <si>
    <t xml:space="preserve">Математика </t>
  </si>
  <si>
    <t>"- /Дз"</t>
  </si>
  <si>
    <t>"-/Дз"</t>
  </si>
  <si>
    <t>"Дз"</t>
  </si>
  <si>
    <t>курсовой проект (работа)</t>
  </si>
  <si>
    <t>Индивидуальный проект</t>
  </si>
  <si>
    <t xml:space="preserve"> теоретическая подготовка</t>
  </si>
  <si>
    <t xml:space="preserve"> лабор.и практ. занятия</t>
  </si>
  <si>
    <t xml:space="preserve"> Всего занятий</t>
  </si>
  <si>
    <t xml:space="preserve"> Объем образовательной нагрузки</t>
  </si>
  <si>
    <t>Консультации (в рамках промежуточной аттестации)</t>
  </si>
  <si>
    <t>Экзамены (в промежуточной аттестации)</t>
  </si>
  <si>
    <t>"Э"</t>
  </si>
  <si>
    <t>"-/Э"</t>
  </si>
  <si>
    <t>Предпринимательская деятельность</t>
  </si>
  <si>
    <t>Социальное питание</t>
  </si>
  <si>
    <t xml:space="preserve">   подготовки квалифицированных рабочих, служащих</t>
  </si>
  <si>
    <t>по профессии</t>
  </si>
  <si>
    <t>43.01.09 Повар, кондитер</t>
  </si>
  <si>
    <t>Квалификация:повар-кондитер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</si>
  <si>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</si>
  <si>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</si>
  <si>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</si>
  <si>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</si>
  <si>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</si>
  <si>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</si>
  <si>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</si>
  <si>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</si>
  <si>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</si>
  <si>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</si>
  <si>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</si>
  <si>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</si>
  <si>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</si>
  <si>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</si>
  <si>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МДК.01.01</t>
  </si>
  <si>
    <t>МДК.01.02</t>
  </si>
  <si>
    <t>Организация приготовления, подготовки к реализации и хранению кулинарных полуфабрикатов</t>
  </si>
  <si>
    <t>МДК.03.01</t>
  </si>
  <si>
    <t>МДК.03.02</t>
  </si>
  <si>
    <t>Приготовление, оформление и подготовка к реализации холодных и горячих сладких блюд, десертов, напитков разнообразного  ассортимента</t>
  </si>
  <si>
    <t>Организация приготовления, подготовки к реализации горячих и холодных сладких блюд, десертов, напитков</t>
  </si>
  <si>
    <t>МДК.04.01</t>
  </si>
  <si>
    <t>МДК.04.02</t>
  </si>
  <si>
    <t>МДК.05.01</t>
  </si>
  <si>
    <t>МДК.05.02</t>
  </si>
  <si>
    <t>Организация приготовления к реализации хлебобулочных, мучных кондитерских изделий разнообразного ассортимента</t>
  </si>
  <si>
    <t>Процессы приготовления,подготовки к реализации хлебобулочных, мучных кондитерских изделий разнообразного ассортимента</t>
  </si>
  <si>
    <t>Промежуточная аттестация по ПМ</t>
  </si>
  <si>
    <t>1. Сводные данные по бюджету времени</t>
  </si>
  <si>
    <t>1.1  Сводные данные по бюджету времени, недель</t>
  </si>
  <si>
    <t>Курсы</t>
  </si>
  <si>
    <t>Обучение по дисциплами междисциплинарным курсам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</si>
  <si>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</si>
  <si>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</si>
  <si>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</si>
  <si>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</si>
  <si>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I курс</t>
  </si>
  <si>
    <t>II курс</t>
  </si>
  <si>
    <t>III курс</t>
  </si>
  <si>
    <t>1.2  Сводные данные по бюджету времени, часов</t>
  </si>
  <si>
    <t>проверка</t>
  </si>
  <si>
    <t>ПА</t>
  </si>
  <si>
    <t xml:space="preserve">   Дз к</t>
  </si>
  <si>
    <t>4 к</t>
  </si>
  <si>
    <t>6 к</t>
  </si>
  <si>
    <t>Дз к</t>
  </si>
  <si>
    <t>Нагрузка технологов всего</t>
  </si>
  <si>
    <t>Недельная нагрузка технологов</t>
  </si>
  <si>
    <t>Дз</t>
  </si>
  <si>
    <t>Дифф. зачетов (без физической культуры)</t>
  </si>
  <si>
    <t>Уч. Недель</t>
  </si>
  <si>
    <t>Психология и этика профессиональной деятельности/  Адаптационная дисциплина  Психология личности и профессиональное самоопределение</t>
  </si>
  <si>
    <t xml:space="preserve">Практика производственная и учебная   </t>
  </si>
  <si>
    <t xml:space="preserve">Консультации (в рамках промежуточной аттестации)   </t>
  </si>
  <si>
    <t xml:space="preserve">Экзамены (в промежуточной аттестации)   </t>
  </si>
  <si>
    <t>УП. 01</t>
  </si>
  <si>
    <t>ПП. 01</t>
  </si>
  <si>
    <r>
      <t xml:space="preserve">Технология блюд национальной кухни </t>
    </r>
    <r>
      <rPr>
        <i/>
        <sz val="12"/>
        <rFont val="Times New Roman"/>
        <family val="1"/>
      </rPr>
      <t xml:space="preserve"> </t>
    </r>
  </si>
  <si>
    <t xml:space="preserve">              1 курс</t>
  </si>
  <si>
    <t xml:space="preserve">Министерство образования и молодежной политики Свердловской области   </t>
  </si>
  <si>
    <t>Обязательная часть обшеобразовательной программы</t>
  </si>
  <si>
    <t>ООД.00</t>
  </si>
  <si>
    <t>Общеобразовательные дисциплины</t>
  </si>
  <si>
    <t>ООД.01</t>
  </si>
  <si>
    <t>"- / Э"</t>
  </si>
  <si>
    <t>ООД.02</t>
  </si>
  <si>
    <t>"- /-/Дз"</t>
  </si>
  <si>
    <t>ООД.03</t>
  </si>
  <si>
    <t>ООД.04</t>
  </si>
  <si>
    <t xml:space="preserve">Обществознание  </t>
  </si>
  <si>
    <t>ООД.05</t>
  </si>
  <si>
    <t>ООД.06</t>
  </si>
  <si>
    <t xml:space="preserve">Иностранный язык  </t>
  </si>
  <si>
    <t>ООД.07</t>
  </si>
  <si>
    <t>ООД.08</t>
  </si>
  <si>
    <r>
      <t xml:space="preserve">Информатика </t>
    </r>
    <r>
      <rPr>
        <b/>
        <i/>
        <sz val="11"/>
        <rFont val="Times New Roman"/>
        <family val="1"/>
      </rPr>
      <t xml:space="preserve">(раздвоение 20 и 26 часов соответственно)   </t>
    </r>
  </si>
  <si>
    <t>ООД.09</t>
  </si>
  <si>
    <t>ООД.10</t>
  </si>
  <si>
    <t>ООД.11</t>
  </si>
  <si>
    <r>
      <t xml:space="preserve">Физика </t>
    </r>
    <r>
      <rPr>
        <i/>
        <sz val="10"/>
        <rFont val="Times New Roman"/>
        <family val="1"/>
      </rPr>
      <t>(включая астрономию, раздвоение по разделу физика по семестрамтрам 6,6 час.)</t>
    </r>
  </si>
  <si>
    <t>ООД.12</t>
  </si>
  <si>
    <r>
      <t xml:space="preserve">Химия </t>
    </r>
    <r>
      <rPr>
        <b/>
        <i/>
        <sz val="10"/>
        <rFont val="Times New Roman"/>
        <family val="1"/>
      </rPr>
      <t>(раздвоение по семестрам 10,14 час.)</t>
    </r>
  </si>
  <si>
    <t>ООД.13</t>
  </si>
  <si>
    <r>
      <t xml:space="preserve">Биология </t>
    </r>
    <r>
      <rPr>
        <b/>
        <i/>
        <sz val="10"/>
        <rFont val="Times New Roman"/>
        <family val="1"/>
      </rPr>
      <t xml:space="preserve">(без развоения) </t>
    </r>
  </si>
  <si>
    <t>ООД.14</t>
  </si>
  <si>
    <t xml:space="preserve">Ведение в отрасль   </t>
  </si>
  <si>
    <t>2 к</t>
  </si>
  <si>
    <t>ООД.15</t>
  </si>
  <si>
    <t>ОПБ</t>
  </si>
  <si>
    <t>Обязательный профессиональный блок</t>
  </si>
  <si>
    <t>Технология трудоустройства /  Адаптационная дисциплина Социальная адаптация и основы социально-правовых знаний</t>
  </si>
  <si>
    <t xml:space="preserve">17 недель  </t>
  </si>
  <si>
    <t>17 недель (в том числе 12 занятия+4 практики+ 1 промежуточная аттестация)</t>
  </si>
  <si>
    <t xml:space="preserve">24 недель (в т.ч  72    часа промежуточной аттестации)  </t>
  </si>
  <si>
    <t xml:space="preserve">ПМ.06  </t>
  </si>
  <si>
    <t xml:space="preserve">МДК 06. 01  </t>
  </si>
  <si>
    <t xml:space="preserve">Организация процесса приготовления, приготовление и оформление хлеба, хлебобулочных и мцчных изделий   </t>
  </si>
  <si>
    <t>МДК 06. 02</t>
  </si>
  <si>
    <t>-/10/3</t>
  </si>
  <si>
    <t xml:space="preserve">Всего с общеобразовательным циклом (ФГОС СПО, ФГОС СОО)  </t>
  </si>
  <si>
    <t xml:space="preserve">24 недель (в том числе 12,5 занятия+11 практики+ 0,5 промежуточная аттестация)   </t>
  </si>
  <si>
    <t>17 недель (в том числе 7,5 занятия+9 практики+ 0,5 промежуточная аттестация)</t>
  </si>
  <si>
    <t>3 к</t>
  </si>
  <si>
    <t>5 к</t>
  </si>
  <si>
    <t>"-/- /Дз"</t>
  </si>
  <si>
    <t>Профессионалитет</t>
  </si>
  <si>
    <t>Срок получения СПО по ППКРС - 2.и 10мес.</t>
  </si>
  <si>
    <t>на базе основного общего образования</t>
  </si>
  <si>
    <t>ДПБ</t>
  </si>
  <si>
    <t>Дополнительный профессиональный блок</t>
  </si>
  <si>
    <t>-/12/1</t>
  </si>
  <si>
    <t>-/8/5</t>
  </si>
  <si>
    <t xml:space="preserve">24 недель (в том числе 9,5 занятия+12 практики+ 1,5 промежуточная аттестация)   </t>
  </si>
  <si>
    <t xml:space="preserve">Моделирование рецептур хлеба, хлебобулочных и мучных изделий с использованием специализированного программного обеспечения   </t>
  </si>
  <si>
    <t xml:space="preserve">Дополнительные виды деятельности, сформированные 
по запросу работодателя Общество с ограниченной ответственностью АО «АМЗ «ВЕНТПРОМ»   </t>
  </si>
  <si>
    <t xml:space="preserve">Государственное автономное профессиональное образовательное учреждение Свердловской области «Артемовский коллдж точного приборостроения» (ГАПОУ СО «АКТП»)
</t>
  </si>
  <si>
    <t>Директор ГАПОУ СО "АКТП"</t>
  </si>
  <si>
    <t>_____________________ К.С.Ежов</t>
  </si>
  <si>
    <t>"____"_______  2023 г.</t>
  </si>
  <si>
    <t>"Артемоский колледж точного приборостроения"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</si>
</sst>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&quot; семестр&quot;"/>
    <numFmt numFmtId="180" formatCode="0&quot; недель&quot;"/>
    <numFmt numFmtId="181" formatCode="0&quot; гр&quot;"/>
  </numFmts>
  <fonts count="8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20"/>
      <name val="Times New Roman"/>
      <family val="1"/>
    </font>
    <font>
      <b/>
      <sz val="2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 Cyr"/>
      <family val="2"/>
    </font>
    <font>
      <sz val="11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8"/>
      <name val="Arial"/>
      <family val="2"/>
    </font>
    <font>
      <sz val="24"/>
      <name val="Arial Cyr"/>
      <family val="2"/>
    </font>
    <font>
      <sz val="8"/>
      <name val="Times New Roman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Arial Cyr"/>
      <family val="2"/>
    </font>
    <font>
      <sz val="8"/>
      <color indexed="8"/>
      <name val="Tahoma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0"/>
      <color indexed="12"/>
      <name val="Times New Roman"/>
      <family val="1"/>
    </font>
    <font>
      <sz val="22"/>
      <name val="Times New Roman"/>
      <family val="1"/>
    </font>
    <font>
      <i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60"/>
      <name val="Times New Roman"/>
      <family val="1"/>
    </font>
    <font>
      <sz val="12"/>
      <color indexed="60"/>
      <name val="Arial"/>
      <family val="2"/>
    </font>
    <font>
      <sz val="12"/>
      <color indexed="8"/>
      <name val="Times New Roman"/>
      <family val="1"/>
    </font>
    <font>
      <sz val="10"/>
      <color indexed="60"/>
      <name val="Arial Cyr"/>
      <family val="2"/>
    </font>
    <font>
      <sz val="11"/>
      <color indexed="60"/>
      <name val="Arial"/>
      <family val="2"/>
    </font>
    <font>
      <sz val="12"/>
      <color indexed="60"/>
      <name val="Arial Cyr"/>
      <family val="2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sz val="11"/>
      <color indexed="60"/>
      <name val="Times New Roman"/>
      <family val="1"/>
    </font>
    <font>
      <sz val="11"/>
      <color indexed="6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C00000"/>
      <name val="Times New Roman"/>
      <family val="1"/>
    </font>
    <font>
      <sz val="12"/>
      <color rgb="FFC00000"/>
      <name val="Arial"/>
      <family val="2"/>
    </font>
    <font>
      <sz val="12"/>
      <color rgb="FF000000"/>
      <name val="Times New Roman"/>
      <family val="1"/>
    </font>
    <font>
      <sz val="10"/>
      <color rgb="FFC00000"/>
      <name val="Arial Cyr"/>
      <family val="2"/>
    </font>
    <font>
      <sz val="11"/>
      <color rgb="FFC00000"/>
      <name val="Arial"/>
      <family val="2"/>
    </font>
    <font>
      <sz val="12"/>
      <color rgb="FFC00000"/>
      <name val="Arial Cyr"/>
      <family val="2"/>
    </font>
    <font>
      <b/>
      <sz val="12"/>
      <color rgb="FFFF0000"/>
      <name val="Times New Roman"/>
      <family val="1"/>
    </font>
    <font>
      <b/>
      <sz val="12"/>
      <color rgb="FFC00000"/>
      <name val="Arial"/>
      <family val="2"/>
    </font>
    <font>
      <sz val="11"/>
      <color rgb="FFC00000"/>
      <name val="Times New Roman"/>
      <family val="1"/>
    </font>
    <font>
      <sz val="11"/>
      <color rgb="FFC0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9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24" borderId="0" xfId="0" applyFill="1" applyAlignment="1">
      <alignment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7" borderId="15" xfId="0" applyFont="1" applyFill="1" applyBorder="1" applyAlignment="1">
      <alignment vertical="top"/>
    </xf>
    <xf numFmtId="0" fontId="25" fillId="7" borderId="16" xfId="0" applyFont="1" applyFill="1" applyBorder="1" applyAlignment="1">
      <alignment vertical="top"/>
    </xf>
    <xf numFmtId="0" fontId="25" fillId="7" borderId="17" xfId="0" applyFont="1" applyFill="1" applyBorder="1" applyAlignment="1">
      <alignment vertical="top"/>
    </xf>
    <xf numFmtId="0" fontId="35" fillId="7" borderId="15" xfId="0" applyFont="1" applyFill="1" applyBorder="1" applyAlignment="1">
      <alignment horizontal="center" vertical="top"/>
    </xf>
    <xf numFmtId="0" fontId="35" fillId="7" borderId="16" xfId="0" applyFont="1" applyFill="1" applyBorder="1" applyAlignment="1">
      <alignment horizontal="center" vertical="top"/>
    </xf>
    <xf numFmtId="0" fontId="25" fillId="7" borderId="18" xfId="0" applyFont="1" applyFill="1" applyBorder="1" applyAlignment="1">
      <alignment horizontal="center" vertical="top"/>
    </xf>
    <xf numFmtId="0" fontId="25" fillId="25" borderId="19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/>
    </xf>
    <xf numFmtId="1" fontId="36" fillId="0" borderId="20" xfId="0" applyNumberFormat="1" applyFont="1" applyFill="1" applyBorder="1" applyAlignment="1">
      <alignment horizontal="center" vertical="top"/>
    </xf>
    <xf numFmtId="1" fontId="36" fillId="0" borderId="21" xfId="0" applyNumberFormat="1" applyFont="1" applyFill="1" applyBorder="1" applyAlignment="1">
      <alignment horizontal="center" vertical="top"/>
    </xf>
    <xf numFmtId="1" fontId="36" fillId="0" borderId="22" xfId="0" applyNumberFormat="1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/>
    </xf>
    <xf numFmtId="0" fontId="36" fillId="0" borderId="21" xfId="0" applyFont="1" applyFill="1" applyBorder="1" applyAlignment="1">
      <alignment horizontal="center" vertical="top"/>
    </xf>
    <xf numFmtId="1" fontId="36" fillId="0" borderId="23" xfId="0" applyNumberFormat="1" applyFont="1" applyFill="1" applyBorder="1" applyAlignment="1">
      <alignment horizontal="center" vertical="top"/>
    </xf>
    <xf numFmtId="0" fontId="36" fillId="24" borderId="24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" fontId="3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" fontId="29" fillId="2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2" fillId="0" borderId="25" xfId="0" applyNumberFormat="1" applyFont="1" applyBorder="1" applyAlignment="1">
      <alignment horizontal="center"/>
    </xf>
    <xf numFmtId="49" fontId="32" fillId="0" borderId="25" xfId="0" applyNumberFormat="1" applyFont="1" applyFill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1" fontId="32" fillId="0" borderId="12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40" fillId="26" borderId="12" xfId="0" applyFont="1" applyFill="1" applyBorder="1" applyAlignment="1">
      <alignment horizontal="left" vertical="center" wrapText="1"/>
    </xf>
    <xf numFmtId="1" fontId="25" fillId="27" borderId="26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" fontId="25" fillId="26" borderId="12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1" fontId="43" fillId="24" borderId="30" xfId="0" applyNumberFormat="1" applyFont="1" applyFill="1" applyBorder="1" applyAlignment="1">
      <alignment horizontal="center" vertical="center"/>
    </xf>
    <xf numFmtId="1" fontId="25" fillId="26" borderId="31" xfId="0" applyNumberFormat="1" applyFont="1" applyFill="1" applyBorder="1" applyAlignment="1">
      <alignment horizontal="center" vertical="center" wrapText="1"/>
    </xf>
    <xf numFmtId="1" fontId="26" fillId="26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top"/>
    </xf>
    <xf numFmtId="0" fontId="29" fillId="0" borderId="0" xfId="0" applyFont="1" applyBorder="1" applyAlignment="1">
      <alignment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32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vertical="top"/>
    </xf>
    <xf numFmtId="1" fontId="36" fillId="0" borderId="34" xfId="0" applyNumberFormat="1" applyFont="1" applyFill="1" applyBorder="1" applyAlignment="1">
      <alignment horizontal="center" vertical="top"/>
    </xf>
    <xf numFmtId="1" fontId="43" fillId="24" borderId="35" xfId="0" applyNumberFormat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" fontId="36" fillId="0" borderId="30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top"/>
    </xf>
    <xf numFmtId="0" fontId="30" fillId="0" borderId="3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top"/>
    </xf>
    <xf numFmtId="0" fontId="36" fillId="24" borderId="0" xfId="0" applyFont="1" applyFill="1" applyBorder="1" applyAlignment="1">
      <alignment horizontal="center" vertical="top"/>
    </xf>
    <xf numFmtId="0" fontId="29" fillId="24" borderId="3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/>
    </xf>
    <xf numFmtId="0" fontId="26" fillId="24" borderId="28" xfId="0" applyFont="1" applyFill="1" applyBorder="1" applyAlignment="1">
      <alignment/>
    </xf>
    <xf numFmtId="0" fontId="26" fillId="24" borderId="27" xfId="0" applyFont="1" applyFill="1" applyBorder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 vertical="center" wrapText="1"/>
    </xf>
    <xf numFmtId="1" fontId="25" fillId="26" borderId="36" xfId="0" applyNumberFormat="1" applyFont="1" applyFill="1" applyBorder="1" applyAlignment="1">
      <alignment horizontal="center" vertical="center" wrapText="1"/>
    </xf>
    <xf numFmtId="1" fontId="26" fillId="26" borderId="36" xfId="0" applyNumberFormat="1" applyFont="1" applyFill="1" applyBorder="1" applyAlignment="1">
      <alignment horizontal="center" vertical="center" wrapText="1"/>
    </xf>
    <xf numFmtId="1" fontId="25" fillId="26" borderId="30" xfId="0" applyNumberFormat="1" applyFont="1" applyFill="1" applyBorder="1" applyAlignment="1">
      <alignment horizontal="center" vertical="center" wrapText="1"/>
    </xf>
    <xf numFmtId="0" fontId="77" fillId="24" borderId="12" xfId="0" applyFont="1" applyFill="1" applyBorder="1" applyAlignment="1">
      <alignment horizontal="center" vertical="center" wrapText="1"/>
    </xf>
    <xf numFmtId="1" fontId="77" fillId="24" borderId="12" xfId="0" applyNumberFormat="1" applyFont="1" applyFill="1" applyBorder="1" applyAlignment="1">
      <alignment horizontal="center" vertical="center"/>
    </xf>
    <xf numFmtId="49" fontId="78" fillId="0" borderId="30" xfId="0" applyNumberFormat="1" applyFont="1" applyFill="1" applyBorder="1" applyAlignment="1">
      <alignment horizontal="center" vertical="center" wrapText="1"/>
    </xf>
    <xf numFmtId="49" fontId="78" fillId="0" borderId="35" xfId="0" applyNumberFormat="1" applyFont="1" applyFill="1" applyBorder="1" applyAlignment="1">
      <alignment horizontal="center" vertical="center" wrapText="1"/>
    </xf>
    <xf numFmtId="1" fontId="25" fillId="26" borderId="11" xfId="0" applyNumberFormat="1" applyFont="1" applyFill="1" applyBorder="1" applyAlignment="1">
      <alignment horizontal="center" vertical="center" wrapText="1"/>
    </xf>
    <xf numFmtId="1" fontId="26" fillId="26" borderId="11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0" fontId="28" fillId="0" borderId="0" xfId="54" applyFont="1">
      <alignment/>
      <protection/>
    </xf>
    <xf numFmtId="0" fontId="19" fillId="0" borderId="0" xfId="54" applyFont="1">
      <alignment/>
      <protection/>
    </xf>
    <xf numFmtId="0" fontId="47" fillId="0" borderId="0" xfId="54" applyFont="1">
      <alignment/>
      <protection/>
    </xf>
    <xf numFmtId="0" fontId="52" fillId="0" borderId="0" xfId="0" applyFont="1" applyAlignment="1">
      <alignment/>
    </xf>
    <xf numFmtId="0" fontId="24" fillId="0" borderId="0" xfId="0" applyFont="1" applyAlignment="1">
      <alignment/>
    </xf>
    <xf numFmtId="0" fontId="35" fillId="28" borderId="37" xfId="0" applyFont="1" applyFill="1" applyBorder="1" applyAlignment="1">
      <alignment horizontal="center" vertical="center"/>
    </xf>
    <xf numFmtId="0" fontId="35" fillId="28" borderId="38" xfId="0" applyFont="1" applyFill="1" applyBorder="1" applyAlignment="1">
      <alignment vertical="center" wrapText="1"/>
    </xf>
    <xf numFmtId="0" fontId="25" fillId="7" borderId="39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35" fillId="29" borderId="37" xfId="0" applyFont="1" applyFill="1" applyBorder="1" applyAlignment="1">
      <alignment horizontal="center" vertical="center"/>
    </xf>
    <xf numFmtId="0" fontId="35" fillId="29" borderId="38" xfId="0" applyFont="1" applyFill="1" applyBorder="1" applyAlignment="1">
      <alignment vertical="center" wrapText="1"/>
    </xf>
    <xf numFmtId="49" fontId="40" fillId="4" borderId="42" xfId="0" applyNumberFormat="1" applyFont="1" applyFill="1" applyBorder="1" applyAlignment="1">
      <alignment horizontal="center" vertical="center" wrapText="1"/>
    </xf>
    <xf numFmtId="0" fontId="40" fillId="30" borderId="43" xfId="0" applyFont="1" applyFill="1" applyBorder="1" applyAlignment="1">
      <alignment horizontal="center" vertical="center" textRotation="90" wrapText="1"/>
    </xf>
    <xf numFmtId="0" fontId="35" fillId="31" borderId="32" xfId="0" applyFont="1" applyFill="1" applyBorder="1" applyAlignment="1">
      <alignment horizontal="center" vertical="center" wrapText="1"/>
    </xf>
    <xf numFmtId="0" fontId="35" fillId="31" borderId="30" xfId="0" applyFont="1" applyFill="1" applyBorder="1" applyAlignment="1">
      <alignment horizontal="center" vertical="center" wrapText="1"/>
    </xf>
    <xf numFmtId="0" fontId="29" fillId="31" borderId="12" xfId="0" applyFont="1" applyFill="1" applyBorder="1" applyAlignment="1">
      <alignment horizontal="center" vertical="center"/>
    </xf>
    <xf numFmtId="0" fontId="29" fillId="31" borderId="28" xfId="0" applyFont="1" applyFill="1" applyBorder="1" applyAlignment="1">
      <alignment horizontal="center" vertical="center" wrapText="1"/>
    </xf>
    <xf numFmtId="1" fontId="29" fillId="31" borderId="28" xfId="0" applyNumberFormat="1" applyFont="1" applyFill="1" applyBorder="1" applyAlignment="1">
      <alignment horizontal="center" vertical="center"/>
    </xf>
    <xf numFmtId="1" fontId="29" fillId="31" borderId="44" xfId="0" applyNumberFormat="1" applyFont="1" applyFill="1" applyBorder="1" applyAlignment="1">
      <alignment horizontal="center" vertical="center"/>
    </xf>
    <xf numFmtId="1" fontId="26" fillId="31" borderId="12" xfId="0" applyNumberFormat="1" applyFont="1" applyFill="1" applyBorder="1" applyAlignment="1">
      <alignment horizontal="center" vertical="center" wrapText="1"/>
    </xf>
    <xf numFmtId="1" fontId="26" fillId="31" borderId="31" xfId="0" applyNumberFormat="1" applyFont="1" applyFill="1" applyBorder="1" applyAlignment="1">
      <alignment horizontal="center" vertical="center" wrapText="1"/>
    </xf>
    <xf numFmtId="1" fontId="36" fillId="32" borderId="12" xfId="0" applyNumberFormat="1" applyFont="1" applyFill="1" applyBorder="1" applyAlignment="1">
      <alignment horizontal="center" vertical="center"/>
    </xf>
    <xf numFmtId="1" fontId="36" fillId="32" borderId="30" xfId="0" applyNumberFormat="1" applyFont="1" applyFill="1" applyBorder="1" applyAlignment="1">
      <alignment horizontal="center" vertical="center"/>
    </xf>
    <xf numFmtId="1" fontId="36" fillId="32" borderId="31" xfId="0" applyNumberFormat="1" applyFont="1" applyFill="1" applyBorder="1" applyAlignment="1">
      <alignment horizontal="center" vertical="center"/>
    </xf>
    <xf numFmtId="1" fontId="36" fillId="32" borderId="26" xfId="0" applyNumberFormat="1" applyFont="1" applyFill="1" applyBorder="1" applyAlignment="1">
      <alignment horizontal="center" vertical="center"/>
    </xf>
    <xf numFmtId="1" fontId="43" fillId="31" borderId="26" xfId="0" applyNumberFormat="1" applyFont="1" applyFill="1" applyBorder="1" applyAlignment="1">
      <alignment horizontal="center" vertical="center"/>
    </xf>
    <xf numFmtId="1" fontId="43" fillId="31" borderId="45" xfId="0" applyNumberFormat="1" applyFont="1" applyFill="1" applyBorder="1" applyAlignment="1">
      <alignment horizontal="center" vertical="center"/>
    </xf>
    <xf numFmtId="1" fontId="36" fillId="32" borderId="27" xfId="0" applyNumberFormat="1" applyFont="1" applyFill="1" applyBorder="1" applyAlignment="1">
      <alignment horizontal="center" vertical="center"/>
    </xf>
    <xf numFmtId="1" fontId="36" fillId="32" borderId="35" xfId="0" applyNumberFormat="1" applyFont="1" applyFill="1" applyBorder="1" applyAlignment="1">
      <alignment horizontal="center" vertical="center"/>
    </xf>
    <xf numFmtId="1" fontId="36" fillId="32" borderId="46" xfId="0" applyNumberFormat="1" applyFont="1" applyFill="1" applyBorder="1" applyAlignment="1">
      <alignment horizontal="center" vertical="center"/>
    </xf>
    <xf numFmtId="1" fontId="36" fillId="32" borderId="45" xfId="0" applyNumberFormat="1" applyFont="1" applyFill="1" applyBorder="1" applyAlignment="1">
      <alignment horizontal="center" vertical="center"/>
    </xf>
    <xf numFmtId="0" fontId="29" fillId="31" borderId="32" xfId="0" applyFont="1" applyFill="1" applyBorder="1" applyAlignment="1">
      <alignment horizontal="center" vertical="center" wrapText="1"/>
    </xf>
    <xf numFmtId="0" fontId="0" fillId="31" borderId="47" xfId="0" applyFont="1" applyFill="1" applyBorder="1" applyAlignment="1">
      <alignment horizontal="center" vertical="center"/>
    </xf>
    <xf numFmtId="1" fontId="29" fillId="24" borderId="12" xfId="0" applyNumberFormat="1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>
      <alignment horizontal="center" vertical="top" wrapText="1"/>
    </xf>
    <xf numFmtId="1" fontId="32" fillId="24" borderId="12" xfId="0" applyNumberFormat="1" applyFont="1" applyFill="1" applyBorder="1" applyAlignment="1">
      <alignment horizontal="center" vertical="center"/>
    </xf>
    <xf numFmtId="1" fontId="29" fillId="0" borderId="49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center" vertical="center"/>
    </xf>
    <xf numFmtId="0" fontId="29" fillId="31" borderId="28" xfId="0" applyFont="1" applyFill="1" applyBorder="1" applyAlignment="1">
      <alignment horizontal="center" vertical="center"/>
    </xf>
    <xf numFmtId="1" fontId="29" fillId="31" borderId="26" xfId="0" applyNumberFormat="1" applyFont="1" applyFill="1" applyBorder="1" applyAlignment="1">
      <alignment horizontal="center" vertical="center"/>
    </xf>
    <xf numFmtId="0" fontId="29" fillId="31" borderId="12" xfId="0" applyFont="1" applyFill="1" applyBorder="1" applyAlignment="1">
      <alignment horizontal="center" vertical="center" wrapText="1"/>
    </xf>
    <xf numFmtId="0" fontId="29" fillId="31" borderId="30" xfId="0" applyFont="1" applyFill="1" applyBorder="1" applyAlignment="1">
      <alignment horizontal="center" vertical="center" wrapText="1"/>
    </xf>
    <xf numFmtId="0" fontId="0" fillId="31" borderId="31" xfId="0" applyFont="1" applyFill="1" applyBorder="1" applyAlignment="1">
      <alignment horizontal="center" vertical="center"/>
    </xf>
    <xf numFmtId="0" fontId="29" fillId="31" borderId="26" xfId="0" applyFont="1" applyFill="1" applyBorder="1" applyAlignment="1">
      <alignment horizontal="center" vertical="center"/>
    </xf>
    <xf numFmtId="0" fontId="29" fillId="31" borderId="27" xfId="0" applyFont="1" applyFill="1" applyBorder="1" applyAlignment="1">
      <alignment horizontal="center" vertical="center" wrapText="1"/>
    </xf>
    <xf numFmtId="0" fontId="29" fillId="31" borderId="35" xfId="0" applyFont="1" applyFill="1" applyBorder="1" applyAlignment="1">
      <alignment horizontal="center" vertical="center" wrapText="1"/>
    </xf>
    <xf numFmtId="1" fontId="29" fillId="31" borderId="45" xfId="0" applyNumberFormat="1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top"/>
    </xf>
    <xf numFmtId="0" fontId="36" fillId="0" borderId="2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1" fontId="36" fillId="31" borderId="11" xfId="0" applyNumberFormat="1" applyFont="1" applyFill="1" applyBorder="1" applyAlignment="1">
      <alignment horizontal="center" vertical="center"/>
    </xf>
    <xf numFmtId="1" fontId="43" fillId="31" borderId="11" xfId="0" applyNumberFormat="1" applyFont="1" applyFill="1" applyBorder="1" applyAlignment="1">
      <alignment horizontal="center" vertical="center"/>
    </xf>
    <xf numFmtId="1" fontId="43" fillId="31" borderId="36" xfId="0" applyNumberFormat="1" applyFont="1" applyFill="1" applyBorder="1" applyAlignment="1">
      <alignment horizontal="center" vertical="center"/>
    </xf>
    <xf numFmtId="1" fontId="43" fillId="31" borderId="51" xfId="0" applyNumberFormat="1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26" fillId="31" borderId="26" xfId="0" applyFont="1" applyFill="1" applyBorder="1" applyAlignment="1">
      <alignment horizontal="center" vertical="center"/>
    </xf>
    <xf numFmtId="0" fontId="26" fillId="31" borderId="36" xfId="0" applyFont="1" applyFill="1" applyBorder="1" applyAlignment="1">
      <alignment horizontal="center" vertical="center"/>
    </xf>
    <xf numFmtId="0" fontId="26" fillId="31" borderId="3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31" borderId="11" xfId="0" applyFont="1" applyFill="1" applyBorder="1" applyAlignment="1">
      <alignment horizontal="center" vertical="center"/>
    </xf>
    <xf numFmtId="0" fontId="36" fillId="31" borderId="11" xfId="0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/>
    </xf>
    <xf numFmtId="1" fontId="43" fillId="0" borderId="35" xfId="0" applyNumberFormat="1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center"/>
    </xf>
    <xf numFmtId="1" fontId="43" fillId="31" borderId="12" xfId="0" applyNumberFormat="1" applyFont="1" applyFill="1" applyBorder="1" applyAlignment="1">
      <alignment horizontal="center" vertical="center"/>
    </xf>
    <xf numFmtId="1" fontId="43" fillId="31" borderId="30" xfId="0" applyNumberFormat="1" applyFont="1" applyFill="1" applyBorder="1" applyAlignment="1">
      <alignment horizontal="center" vertical="center"/>
    </xf>
    <xf numFmtId="1" fontId="43" fillId="31" borderId="31" xfId="0" applyNumberFormat="1" applyFont="1" applyFill="1" applyBorder="1" applyAlignment="1">
      <alignment horizontal="center" vertical="center"/>
    </xf>
    <xf numFmtId="0" fontId="26" fillId="31" borderId="12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7" fillId="31" borderId="26" xfId="0" applyFont="1" applyFill="1" applyBorder="1" applyAlignment="1">
      <alignment horizontal="center" vertical="center"/>
    </xf>
    <xf numFmtId="0" fontId="37" fillId="31" borderId="36" xfId="0" applyFont="1" applyFill="1" applyBorder="1" applyAlignment="1">
      <alignment horizontal="center" vertical="center"/>
    </xf>
    <xf numFmtId="0" fontId="26" fillId="31" borderId="28" xfId="0" applyFont="1" applyFill="1" applyBorder="1" applyAlignment="1">
      <alignment horizontal="center" vertical="center"/>
    </xf>
    <xf numFmtId="0" fontId="26" fillId="31" borderId="32" xfId="0" applyFont="1" applyFill="1" applyBorder="1" applyAlignment="1">
      <alignment horizontal="center" vertical="center"/>
    </xf>
    <xf numFmtId="1" fontId="29" fillId="0" borderId="55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1" fontId="26" fillId="26" borderId="12" xfId="0" applyNumberFormat="1" applyFont="1" applyFill="1" applyBorder="1" applyAlignment="1">
      <alignment horizontal="center" vertical="center"/>
    </xf>
    <xf numFmtId="1" fontId="43" fillId="31" borderId="44" xfId="0" applyNumberFormat="1" applyFont="1" applyFill="1" applyBorder="1" applyAlignment="1">
      <alignment horizontal="center" vertical="center"/>
    </xf>
    <xf numFmtId="1" fontId="43" fillId="31" borderId="28" xfId="0" applyNumberFormat="1" applyFont="1" applyFill="1" applyBorder="1" applyAlignment="1">
      <alignment horizontal="center" vertical="center"/>
    </xf>
    <xf numFmtId="1" fontId="43" fillId="31" borderId="32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1" fontId="36" fillId="0" borderId="32" xfId="0" applyNumberFormat="1" applyFont="1" applyFill="1" applyBorder="1" applyAlignment="1">
      <alignment horizontal="center" vertical="center"/>
    </xf>
    <xf numFmtId="0" fontId="26" fillId="31" borderId="44" xfId="0" applyFont="1" applyFill="1" applyBorder="1" applyAlignment="1">
      <alignment horizontal="center" vertical="center"/>
    </xf>
    <xf numFmtId="0" fontId="26" fillId="31" borderId="55" xfId="0" applyFont="1" applyFill="1" applyBorder="1" applyAlignment="1">
      <alignment horizontal="center" vertical="center"/>
    </xf>
    <xf numFmtId="0" fontId="26" fillId="31" borderId="4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49" fontId="43" fillId="0" borderId="35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49" fontId="43" fillId="0" borderId="30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58" xfId="0" applyFont="1" applyBorder="1" applyAlignment="1">
      <alignment/>
    </xf>
    <xf numFmtId="0" fontId="20" fillId="0" borderId="59" xfId="0" applyFont="1" applyFill="1" applyBorder="1" applyAlignment="1">
      <alignment horizontal="center"/>
    </xf>
    <xf numFmtId="0" fontId="20" fillId="0" borderId="6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6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 wrapText="1"/>
    </xf>
    <xf numFmtId="1" fontId="43" fillId="33" borderId="1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/>
    </xf>
    <xf numFmtId="0" fontId="35" fillId="0" borderId="63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1" fontId="56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49" fontId="40" fillId="0" borderId="64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1" fontId="26" fillId="31" borderId="28" xfId="0" applyNumberFormat="1" applyFont="1" applyFill="1" applyBorder="1" applyAlignment="1">
      <alignment horizontal="center" vertical="center" wrapText="1"/>
    </xf>
    <xf numFmtId="1" fontId="25" fillId="31" borderId="28" xfId="0" applyNumberFormat="1" applyFont="1" applyFill="1" applyBorder="1" applyAlignment="1">
      <alignment horizontal="center" vertical="center" wrapText="1"/>
    </xf>
    <xf numFmtId="1" fontId="25" fillId="0" borderId="32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1" fontId="43" fillId="24" borderId="32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57" fillId="0" borderId="0" xfId="0" applyFont="1" applyAlignment="1">
      <alignment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31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4" fillId="0" borderId="0" xfId="0" applyFont="1" applyAlignment="1">
      <alignment/>
    </xf>
    <xf numFmtId="0" fontId="34" fillId="24" borderId="12" xfId="0" applyFont="1" applyFill="1" applyBorder="1" applyAlignment="1">
      <alignment/>
    </xf>
    <xf numFmtId="1" fontId="34" fillId="0" borderId="0" xfId="0" applyNumberFormat="1" applyFont="1" applyAlignment="1">
      <alignment/>
    </xf>
    <xf numFmtId="1" fontId="34" fillId="24" borderId="0" xfId="0" applyNumberFormat="1" applyFont="1" applyFill="1" applyAlignment="1">
      <alignment/>
    </xf>
    <xf numFmtId="172" fontId="34" fillId="0" borderId="0" xfId="0" applyNumberFormat="1" applyFont="1" applyAlignment="1">
      <alignment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31" borderId="66" xfId="0" applyFont="1" applyFill="1" applyBorder="1" applyAlignment="1">
      <alignment horizontal="center" vertical="center"/>
    </xf>
    <xf numFmtId="0" fontId="29" fillId="31" borderId="68" xfId="0" applyFont="1" applyFill="1" applyBorder="1" applyAlignment="1">
      <alignment horizontal="center" vertical="center"/>
    </xf>
    <xf numFmtId="0" fontId="29" fillId="31" borderId="31" xfId="0" applyFont="1" applyFill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31" borderId="70" xfId="0" applyFont="1" applyFill="1" applyBorder="1" applyAlignment="1">
      <alignment horizontal="center" vertical="center"/>
    </xf>
    <xf numFmtId="0" fontId="29" fillId="31" borderId="72" xfId="0" applyFont="1" applyFill="1" applyBorder="1" applyAlignment="1">
      <alignment horizontal="center" vertical="center"/>
    </xf>
    <xf numFmtId="0" fontId="29" fillId="31" borderId="73" xfId="0" applyFont="1" applyFill="1" applyBorder="1" applyAlignment="1">
      <alignment horizontal="center" vertical="center"/>
    </xf>
    <xf numFmtId="0" fontId="29" fillId="31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left" vertical="center" wrapText="1"/>
    </xf>
    <xf numFmtId="1" fontId="29" fillId="0" borderId="32" xfId="0" applyNumberFormat="1" applyFont="1" applyFill="1" applyBorder="1" applyAlignment="1">
      <alignment horizontal="left" vertical="center" wrapText="1"/>
    </xf>
    <xf numFmtId="0" fontId="79" fillId="0" borderId="5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79" fillId="0" borderId="32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24" borderId="35" xfId="0" applyFont="1" applyFill="1" applyBorder="1" applyAlignment="1">
      <alignment horizontal="left" vertical="top" wrapText="1"/>
    </xf>
    <xf numFmtId="0" fontId="7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77" xfId="0" applyFont="1" applyFill="1" applyBorder="1" applyAlignment="1">
      <alignment horizontal="left" vertical="top" wrapText="1"/>
    </xf>
    <xf numFmtId="0" fontId="29" fillId="0" borderId="32" xfId="0" applyFont="1" applyBorder="1" applyAlignment="1">
      <alignment vertical="center" wrapText="1"/>
    </xf>
    <xf numFmtId="0" fontId="34" fillId="0" borderId="45" xfId="0" applyFont="1" applyFill="1" applyBorder="1" applyAlignment="1">
      <alignment horizontal="center" vertical="center"/>
    </xf>
    <xf numFmtId="0" fontId="27" fillId="0" borderId="78" xfId="0" applyFont="1" applyBorder="1" applyAlignment="1">
      <alignment horizontal="center" vertical="center" wrapText="1"/>
    </xf>
    <xf numFmtId="1" fontId="29" fillId="24" borderId="11" xfId="0" applyNumberFormat="1" applyFont="1" applyFill="1" applyBorder="1" applyAlignment="1">
      <alignment horizontal="center" vertical="center" wrapText="1"/>
    </xf>
    <xf numFmtId="1" fontId="29" fillId="24" borderId="18" xfId="0" applyNumberFormat="1" applyFont="1" applyFill="1" applyBorder="1" applyAlignment="1">
      <alignment horizontal="center" vertical="center" wrapText="1"/>
    </xf>
    <xf numFmtId="0" fontId="40" fillId="31" borderId="28" xfId="0" applyFont="1" applyFill="1" applyBorder="1" applyAlignment="1">
      <alignment horizontal="center" vertical="center" textRotation="90" wrapText="1"/>
    </xf>
    <xf numFmtId="0" fontId="29" fillId="31" borderId="79" xfId="0" applyFont="1" applyFill="1" applyBorder="1" applyAlignment="1">
      <alignment horizontal="center" vertical="center" textRotation="90" wrapText="1"/>
    </xf>
    <xf numFmtId="0" fontId="20" fillId="31" borderId="62" xfId="0" applyFont="1" applyFill="1" applyBorder="1" applyAlignment="1">
      <alignment horizontal="center"/>
    </xf>
    <xf numFmtId="1" fontId="29" fillId="31" borderId="12" xfId="0" applyNumberFormat="1" applyFont="1" applyFill="1" applyBorder="1" applyAlignment="1">
      <alignment horizontal="center" vertical="center"/>
    </xf>
    <xf numFmtId="0" fontId="40" fillId="35" borderId="80" xfId="0" applyFont="1" applyFill="1" applyBorder="1" applyAlignment="1">
      <alignment horizontal="center" vertical="center" textRotation="90" wrapText="1"/>
    </xf>
    <xf numFmtId="0" fontId="29" fillId="36" borderId="79" xfId="0" applyFont="1" applyFill="1" applyBorder="1" applyAlignment="1">
      <alignment horizontal="center" vertical="center" textRotation="90" wrapText="1"/>
    </xf>
    <xf numFmtId="0" fontId="29" fillId="36" borderId="81" xfId="0" applyFont="1" applyFill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7" fillId="24" borderId="3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" fontId="29" fillId="31" borderId="27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 horizontal="center" vertical="center" wrapText="1"/>
    </xf>
    <xf numFmtId="1" fontId="29" fillId="24" borderId="28" xfId="0" applyNumberFormat="1" applyFont="1" applyFill="1" applyBorder="1" applyAlignment="1">
      <alignment horizontal="center" vertical="center" wrapText="1"/>
    </xf>
    <xf numFmtId="1" fontId="29" fillId="24" borderId="28" xfId="0" applyNumberFormat="1" applyFont="1" applyFill="1" applyBorder="1" applyAlignment="1">
      <alignment horizontal="center" vertical="center"/>
    </xf>
    <xf numFmtId="1" fontId="26" fillId="31" borderId="44" xfId="0" applyNumberFormat="1" applyFont="1" applyFill="1" applyBorder="1" applyAlignment="1">
      <alignment horizontal="center" vertical="center" wrapText="1"/>
    </xf>
    <xf numFmtId="1" fontId="26" fillId="31" borderId="28" xfId="0" applyNumberFormat="1" applyFont="1" applyFill="1" applyBorder="1" applyAlignment="1">
      <alignment horizontal="center" vertical="center" wrapText="1"/>
    </xf>
    <xf numFmtId="1" fontId="26" fillId="31" borderId="32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top" wrapText="1"/>
    </xf>
    <xf numFmtId="0" fontId="33" fillId="4" borderId="12" xfId="0" applyFont="1" applyFill="1" applyBorder="1" applyAlignment="1">
      <alignment horizontal="left" vertical="top" wrapText="1"/>
    </xf>
    <xf numFmtId="1" fontId="25" fillId="37" borderId="12" xfId="0" applyNumberFormat="1" applyFont="1" applyFill="1" applyBorder="1" applyAlignment="1">
      <alignment horizontal="center" vertical="top" wrapText="1"/>
    </xf>
    <xf numFmtId="1" fontId="81" fillId="32" borderId="27" xfId="0" applyNumberFormat="1" applyFont="1" applyFill="1" applyBorder="1" applyAlignment="1">
      <alignment horizontal="center" vertical="center"/>
    </xf>
    <xf numFmtId="1" fontId="81" fillId="32" borderId="35" xfId="0" applyNumberFormat="1" applyFont="1" applyFill="1" applyBorder="1" applyAlignment="1">
      <alignment horizontal="center" vertical="center"/>
    </xf>
    <xf numFmtId="1" fontId="81" fillId="32" borderId="46" xfId="0" applyNumberFormat="1" applyFont="1" applyFill="1" applyBorder="1" applyAlignment="1">
      <alignment horizontal="center" vertical="center"/>
    </xf>
    <xf numFmtId="1" fontId="81" fillId="32" borderId="45" xfId="0" applyNumberFormat="1" applyFont="1" applyFill="1" applyBorder="1" applyAlignment="1">
      <alignment horizontal="center" vertical="center"/>
    </xf>
    <xf numFmtId="0" fontId="40" fillId="38" borderId="12" xfId="0" applyFont="1" applyFill="1" applyBorder="1" applyAlignment="1">
      <alignment horizontal="center" vertical="center"/>
    </xf>
    <xf numFmtId="1" fontId="40" fillId="26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9" fillId="0" borderId="82" xfId="0" applyFont="1" applyFill="1" applyBorder="1" applyAlignment="1">
      <alignment horizontal="center" vertical="top"/>
    </xf>
    <xf numFmtId="1" fontId="43" fillId="31" borderId="27" xfId="0" applyNumberFormat="1" applyFont="1" applyFill="1" applyBorder="1" applyAlignment="1">
      <alignment horizontal="center" vertical="center"/>
    </xf>
    <xf numFmtId="1" fontId="43" fillId="31" borderId="35" xfId="0" applyNumberFormat="1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26" fillId="31" borderId="46" xfId="0" applyFont="1" applyFill="1" applyBorder="1" applyAlignment="1">
      <alignment horizontal="center" vertical="center"/>
    </xf>
    <xf numFmtId="1" fontId="29" fillId="0" borderId="32" xfId="0" applyNumberFormat="1" applyFont="1" applyFill="1" applyBorder="1" applyAlignment="1">
      <alignment horizontal="left" vertical="top" wrapText="1"/>
    </xf>
    <xf numFmtId="1" fontId="40" fillId="26" borderId="12" xfId="0" applyNumberFormat="1" applyFont="1" applyFill="1" applyBorder="1" applyAlignment="1">
      <alignment horizontal="left" vertical="top" wrapText="1"/>
    </xf>
    <xf numFmtId="0" fontId="29" fillId="0" borderId="83" xfId="0" applyFont="1" applyFill="1" applyBorder="1" applyAlignment="1">
      <alignment horizontal="center" vertical="center"/>
    </xf>
    <xf numFmtId="0" fontId="26" fillId="31" borderId="45" xfId="0" applyFont="1" applyFill="1" applyBorder="1" applyAlignment="1">
      <alignment horizontal="center" vertical="center"/>
    </xf>
    <xf numFmtId="0" fontId="26" fillId="31" borderId="27" xfId="0" applyFont="1" applyFill="1" applyBorder="1" applyAlignment="1">
      <alignment horizontal="center" vertical="center"/>
    </xf>
    <xf numFmtId="0" fontId="26" fillId="31" borderId="35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26" fillId="31" borderId="51" xfId="0" applyFont="1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top"/>
    </xf>
    <xf numFmtId="1" fontId="26" fillId="26" borderId="12" xfId="0" applyNumberFormat="1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left" vertical="top" wrapText="1"/>
    </xf>
    <xf numFmtId="0" fontId="37" fillId="31" borderId="45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1" fontId="26" fillId="31" borderId="28" xfId="0" applyNumberFormat="1" applyFont="1" applyFill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5" fillId="22" borderId="12" xfId="0" applyFont="1" applyFill="1" applyBorder="1" applyAlignment="1">
      <alignment horizontal="center" vertical="center"/>
    </xf>
    <xf numFmtId="0" fontId="55" fillId="39" borderId="12" xfId="0" applyFont="1" applyFill="1" applyBorder="1" applyAlignment="1">
      <alignment horizontal="left" vertical="center"/>
    </xf>
    <xf numFmtId="1" fontId="25" fillId="27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/>
    </xf>
    <xf numFmtId="0" fontId="29" fillId="0" borderId="20" xfId="0" applyFont="1" applyFill="1" applyBorder="1" applyAlignment="1">
      <alignment horizontal="left" vertical="center" wrapText="1"/>
    </xf>
    <xf numFmtId="0" fontId="34" fillId="0" borderId="8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1" fontId="25" fillId="37" borderId="30" xfId="0" applyNumberFormat="1" applyFont="1" applyFill="1" applyBorder="1" applyAlignment="1">
      <alignment horizontal="center" vertical="top" wrapText="1"/>
    </xf>
    <xf numFmtId="1" fontId="26" fillId="33" borderId="55" xfId="0" applyNumberFormat="1" applyFont="1" applyFill="1" applyBorder="1" applyAlignment="1">
      <alignment horizontal="center" vertical="center" wrapText="1"/>
    </xf>
    <xf numFmtId="1" fontId="36" fillId="32" borderId="36" xfId="0" applyNumberFormat="1" applyFont="1" applyFill="1" applyBorder="1" applyAlignment="1">
      <alignment horizontal="center" vertical="center"/>
    </xf>
    <xf numFmtId="1" fontId="36" fillId="32" borderId="51" xfId="0" applyNumberFormat="1" applyFont="1" applyFill="1" applyBorder="1" applyAlignment="1">
      <alignment horizontal="center" vertical="center"/>
    </xf>
    <xf numFmtId="1" fontId="81" fillId="32" borderId="51" xfId="0" applyNumberFormat="1" applyFont="1" applyFill="1" applyBorder="1" applyAlignment="1">
      <alignment horizontal="center" vertical="center"/>
    </xf>
    <xf numFmtId="1" fontId="26" fillId="31" borderId="32" xfId="0" applyNumberFormat="1" applyFont="1" applyFill="1" applyBorder="1" applyAlignment="1">
      <alignment horizontal="center" vertical="center" wrapText="1"/>
    </xf>
    <xf numFmtId="1" fontId="43" fillId="31" borderId="55" xfId="0" applyNumberFormat="1" applyFont="1" applyFill="1" applyBorder="1" applyAlignment="1">
      <alignment horizontal="center" vertical="center"/>
    </xf>
    <xf numFmtId="0" fontId="37" fillId="31" borderId="51" xfId="0" applyFont="1" applyFill="1" applyBorder="1" applyAlignment="1">
      <alignment horizontal="center" vertical="center"/>
    </xf>
    <xf numFmtId="1" fontId="26" fillId="26" borderId="30" xfId="0" applyNumberFormat="1" applyFont="1" applyFill="1" applyBorder="1" applyAlignment="1">
      <alignment horizontal="center" vertical="center" wrapText="1"/>
    </xf>
    <xf numFmtId="1" fontId="26" fillId="26" borderId="30" xfId="0" applyNumberFormat="1" applyFont="1" applyFill="1" applyBorder="1" applyAlignment="1">
      <alignment horizontal="center" vertical="center"/>
    </xf>
    <xf numFmtId="1" fontId="81" fillId="32" borderId="12" xfId="0" applyNumberFormat="1" applyFont="1" applyFill="1" applyBorder="1" applyAlignment="1">
      <alignment horizontal="center" vertical="center"/>
    </xf>
    <xf numFmtId="1" fontId="29" fillId="24" borderId="27" xfId="0" applyNumberFormat="1" applyFont="1" applyFill="1" applyBorder="1" applyAlignment="1">
      <alignment horizontal="center" vertical="center" wrapText="1"/>
    </xf>
    <xf numFmtId="1" fontId="29" fillId="24" borderId="27" xfId="0" applyNumberFormat="1" applyFont="1" applyFill="1" applyBorder="1" applyAlignment="1">
      <alignment horizontal="center" vertical="center"/>
    </xf>
    <xf numFmtId="1" fontId="29" fillId="0" borderId="28" xfId="0" applyNumberFormat="1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/>
    </xf>
    <xf numFmtId="1" fontId="29" fillId="24" borderId="82" xfId="0" applyNumberFormat="1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vertical="center" wrapText="1"/>
    </xf>
    <xf numFmtId="0" fontId="29" fillId="24" borderId="35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vertical="center" wrapText="1"/>
    </xf>
    <xf numFmtId="0" fontId="29" fillId="0" borderId="85" xfId="0" applyFont="1" applyFill="1" applyBorder="1" applyAlignment="1">
      <alignment vertical="center" wrapText="1"/>
    </xf>
    <xf numFmtId="1" fontId="29" fillId="24" borderId="86" xfId="0" applyNumberFormat="1" applyFont="1" applyFill="1" applyBorder="1" applyAlignment="1">
      <alignment horizontal="center" vertical="center" wrapText="1"/>
    </xf>
    <xf numFmtId="1" fontId="29" fillId="24" borderId="53" xfId="0" applyNumberFormat="1" applyFont="1" applyFill="1" applyBorder="1" applyAlignment="1">
      <alignment horizontal="center" vertical="center" wrapText="1"/>
    </xf>
    <xf numFmtId="1" fontId="32" fillId="24" borderId="53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25" fillId="24" borderId="0" xfId="0" applyFont="1" applyFill="1" applyBorder="1" applyAlignment="1">
      <alignment horizontal="center" vertical="center" textRotation="90"/>
    </xf>
    <xf numFmtId="2" fontId="35" fillId="24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1" fontId="25" fillId="37" borderId="11" xfId="0" applyNumberFormat="1" applyFont="1" applyFill="1" applyBorder="1" applyAlignment="1">
      <alignment horizontal="center" vertical="top" wrapText="1"/>
    </xf>
    <xf numFmtId="1" fontId="25" fillId="37" borderId="31" xfId="0" applyNumberFormat="1" applyFont="1" applyFill="1" applyBorder="1" applyAlignment="1">
      <alignment horizontal="center" vertical="top" wrapText="1"/>
    </xf>
    <xf numFmtId="1" fontId="26" fillId="0" borderId="49" xfId="0" applyNumberFormat="1" applyFont="1" applyFill="1" applyBorder="1" applyAlignment="1">
      <alignment horizontal="center" vertical="center" wrapText="1"/>
    </xf>
    <xf numFmtId="1" fontId="36" fillId="0" borderId="49" xfId="0" applyNumberFormat="1" applyFont="1" applyFill="1" applyBorder="1" applyAlignment="1">
      <alignment horizontal="center" vertical="center"/>
    </xf>
    <xf numFmtId="0" fontId="33" fillId="24" borderId="82" xfId="0" applyFont="1" applyFill="1" applyBorder="1" applyAlignment="1">
      <alignment horizontal="center" vertical="center"/>
    </xf>
    <xf numFmtId="1" fontId="26" fillId="26" borderId="11" xfId="0" applyNumberFormat="1" applyFont="1" applyFill="1" applyBorder="1" applyAlignment="1">
      <alignment horizontal="center" vertical="center"/>
    </xf>
    <xf numFmtId="1" fontId="26" fillId="26" borderId="31" xfId="0" applyNumberFormat="1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1" fontId="26" fillId="31" borderId="12" xfId="0" applyNumberFormat="1" applyFont="1" applyFill="1" applyBorder="1" applyAlignment="1">
      <alignment horizontal="center" vertical="center" wrapText="1"/>
    </xf>
    <xf numFmtId="1" fontId="25" fillId="31" borderId="12" xfId="0" applyNumberFormat="1" applyFont="1" applyFill="1" applyBorder="1" applyAlignment="1">
      <alignment horizontal="center" vertical="center" wrapText="1"/>
    </xf>
    <xf numFmtId="0" fontId="29" fillId="24" borderId="85" xfId="0" applyFont="1" applyFill="1" applyBorder="1" applyAlignment="1">
      <alignment horizontal="center" vertical="center" wrapText="1"/>
    </xf>
    <xf numFmtId="0" fontId="40" fillId="30" borderId="87" xfId="0" applyFont="1" applyFill="1" applyBorder="1" applyAlignment="1">
      <alignment horizontal="center" vertical="center" textRotation="90" wrapText="1"/>
    </xf>
    <xf numFmtId="0" fontId="27" fillId="0" borderId="88" xfId="0" applyFont="1" applyBorder="1" applyAlignment="1">
      <alignment horizontal="center" vertical="center" wrapText="1"/>
    </xf>
    <xf numFmtId="1" fontId="25" fillId="37" borderId="36" xfId="0" applyNumberFormat="1" applyFont="1" applyFill="1" applyBorder="1" applyAlignment="1">
      <alignment horizontal="center" vertical="top" wrapText="1"/>
    </xf>
    <xf numFmtId="1" fontId="26" fillId="31" borderId="55" xfId="0" applyNumberFormat="1" applyFont="1" applyFill="1" applyBorder="1" applyAlignment="1">
      <alignment horizontal="center" vertical="center" wrapText="1"/>
    </xf>
    <xf numFmtId="1" fontId="25" fillId="31" borderId="55" xfId="0" applyNumberFormat="1" applyFont="1" applyFill="1" applyBorder="1" applyAlignment="1">
      <alignment horizontal="center" vertical="center" wrapText="1"/>
    </xf>
    <xf numFmtId="1" fontId="26" fillId="26" borderId="36" xfId="0" applyNumberFormat="1" applyFont="1" applyFill="1" applyBorder="1" applyAlignment="1">
      <alignment horizontal="center" vertical="center"/>
    </xf>
    <xf numFmtId="1" fontId="26" fillId="31" borderId="55" xfId="0" applyNumberFormat="1" applyFont="1" applyFill="1" applyBorder="1" applyAlignment="1">
      <alignment horizontal="center" vertical="center"/>
    </xf>
    <xf numFmtId="0" fontId="29" fillId="31" borderId="12" xfId="0" applyFont="1" applyFill="1" applyBorder="1" applyAlignment="1">
      <alignment horizontal="center"/>
    </xf>
    <xf numFmtId="1" fontId="36" fillId="31" borderId="12" xfId="0" applyNumberFormat="1" applyFont="1" applyFill="1" applyBorder="1" applyAlignment="1">
      <alignment horizontal="center" vertical="center"/>
    </xf>
    <xf numFmtId="0" fontId="36" fillId="31" borderId="12" xfId="0" applyFont="1" applyFill="1" applyBorder="1" applyAlignment="1">
      <alignment horizontal="center" vertical="center"/>
    </xf>
    <xf numFmtId="1" fontId="78" fillId="31" borderId="12" xfId="0" applyNumberFormat="1" applyFont="1" applyFill="1" applyBorder="1" applyAlignment="1">
      <alignment horizontal="center" vertical="center"/>
    </xf>
    <xf numFmtId="0" fontId="37" fillId="31" borderId="12" xfId="0" applyFont="1" applyFill="1" applyBorder="1" applyAlignment="1">
      <alignment horizontal="center" vertical="center"/>
    </xf>
    <xf numFmtId="1" fontId="26" fillId="31" borderId="12" xfId="0" applyNumberFormat="1" applyFont="1" applyFill="1" applyBorder="1" applyAlignment="1">
      <alignment horizontal="center" vertical="center"/>
    </xf>
    <xf numFmtId="1" fontId="26" fillId="31" borderId="11" xfId="0" applyNumberFormat="1" applyFont="1" applyFill="1" applyBorder="1" applyAlignment="1">
      <alignment horizontal="center" vertical="center" wrapText="1"/>
    </xf>
    <xf numFmtId="1" fontId="78" fillId="31" borderId="11" xfId="0" applyNumberFormat="1" applyFont="1" applyFill="1" applyBorder="1" applyAlignment="1">
      <alignment horizontal="center" vertical="center"/>
    </xf>
    <xf numFmtId="1" fontId="81" fillId="32" borderId="31" xfId="0" applyNumberFormat="1" applyFont="1" applyFill="1" applyBorder="1" applyAlignment="1">
      <alignment horizontal="center" vertical="center"/>
    </xf>
    <xf numFmtId="1" fontId="26" fillId="31" borderId="11" xfId="0" applyNumberFormat="1" applyFont="1" applyFill="1" applyBorder="1" applyAlignment="1">
      <alignment horizontal="center" vertical="center" wrapText="1"/>
    </xf>
    <xf numFmtId="1" fontId="26" fillId="31" borderId="31" xfId="0" applyNumberFormat="1" applyFont="1" applyFill="1" applyBorder="1" applyAlignment="1">
      <alignment horizontal="center" vertical="center" wrapText="1"/>
    </xf>
    <xf numFmtId="1" fontId="25" fillId="31" borderId="11" xfId="0" applyNumberFormat="1" applyFont="1" applyFill="1" applyBorder="1" applyAlignment="1">
      <alignment horizontal="center" vertical="center" wrapText="1"/>
    </xf>
    <xf numFmtId="1" fontId="25" fillId="31" borderId="31" xfId="0" applyNumberFormat="1" applyFont="1" applyFill="1" applyBorder="1" applyAlignment="1">
      <alignment horizontal="center" vertical="center" wrapText="1"/>
    </xf>
    <xf numFmtId="1" fontId="26" fillId="31" borderId="11" xfId="0" applyNumberFormat="1" applyFont="1" applyFill="1" applyBorder="1" applyAlignment="1">
      <alignment horizontal="center" vertical="center"/>
    </xf>
    <xf numFmtId="1" fontId="26" fillId="31" borderId="31" xfId="0" applyNumberFormat="1" applyFont="1" applyFill="1" applyBorder="1" applyAlignment="1">
      <alignment horizontal="center" vertical="center"/>
    </xf>
    <xf numFmtId="0" fontId="37" fillId="31" borderId="74" xfId="0" applyFont="1" applyFill="1" applyBorder="1" applyAlignment="1">
      <alignment horizontal="center" vertical="center"/>
    </xf>
    <xf numFmtId="0" fontId="37" fillId="31" borderId="70" xfId="0" applyFont="1" applyFill="1" applyBorder="1" applyAlignment="1">
      <alignment horizontal="center" vertical="center"/>
    </xf>
    <xf numFmtId="0" fontId="26" fillId="31" borderId="70" xfId="0" applyFont="1" applyFill="1" applyBorder="1" applyAlignment="1">
      <alignment horizontal="center" vertical="center"/>
    </xf>
    <xf numFmtId="0" fontId="26" fillId="31" borderId="72" xfId="0" applyFont="1" applyFill="1" applyBorder="1" applyAlignment="1">
      <alignment horizontal="center" vertical="center"/>
    </xf>
    <xf numFmtId="0" fontId="40" fillId="30" borderId="18" xfId="0" applyFont="1" applyFill="1" applyBorder="1" applyAlignment="1">
      <alignment horizontal="center" vertical="center" textRotation="90" wrapText="1"/>
    </xf>
    <xf numFmtId="0" fontId="40" fillId="35" borderId="28" xfId="0" applyFont="1" applyFill="1" applyBorder="1" applyAlignment="1">
      <alignment horizontal="center" vertical="center" textRotation="90" wrapText="1"/>
    </xf>
    <xf numFmtId="0" fontId="29" fillId="31" borderId="28" xfId="0" applyFont="1" applyFill="1" applyBorder="1" applyAlignment="1">
      <alignment horizontal="center" vertical="center" textRotation="90" wrapText="1"/>
    </xf>
    <xf numFmtId="0" fontId="29" fillId="36" borderId="28" xfId="0" applyFont="1" applyFill="1" applyBorder="1" applyAlignment="1">
      <alignment horizontal="center" vertical="center" textRotation="90" wrapText="1"/>
    </xf>
    <xf numFmtId="0" fontId="29" fillId="36" borderId="47" xfId="0" applyFont="1" applyFill="1" applyBorder="1" applyAlignment="1">
      <alignment horizontal="center" vertical="center" textRotation="90" wrapText="1"/>
    </xf>
    <xf numFmtId="0" fontId="40" fillId="0" borderId="3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left" vertical="center" wrapText="1"/>
    </xf>
    <xf numFmtId="0" fontId="40" fillId="0" borderId="63" xfId="0" applyFont="1" applyBorder="1" applyAlignment="1">
      <alignment horizontal="center" vertical="top"/>
    </xf>
    <xf numFmtId="0" fontId="40" fillId="0" borderId="63" xfId="0" applyFont="1" applyBorder="1" applyAlignment="1">
      <alignment horizontal="center" vertical="center"/>
    </xf>
    <xf numFmtId="1" fontId="40" fillId="33" borderId="28" xfId="0" applyNumberFormat="1" applyFont="1" applyFill="1" applyBorder="1" applyAlignment="1">
      <alignment horizontal="center" vertical="center"/>
    </xf>
    <xf numFmtId="1" fontId="40" fillId="29" borderId="89" xfId="0" applyNumberFormat="1" applyFont="1" applyFill="1" applyBorder="1" applyAlignment="1">
      <alignment horizontal="center" vertical="center" wrapText="1"/>
    </xf>
    <xf numFmtId="1" fontId="40" fillId="29" borderId="62" xfId="0" applyNumberFormat="1" applyFont="1" applyFill="1" applyBorder="1" applyAlignment="1">
      <alignment horizontal="center" vertical="center" wrapText="1"/>
    </xf>
    <xf numFmtId="1" fontId="40" fillId="29" borderId="38" xfId="0" applyNumberFormat="1" applyFont="1" applyFill="1" applyBorder="1" applyAlignment="1">
      <alignment horizontal="center" vertical="center" wrapText="1"/>
    </xf>
    <xf numFmtId="1" fontId="40" fillId="28" borderId="90" xfId="0" applyNumberFormat="1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>
      <alignment horizontal="center" vertical="center" wrapText="1"/>
    </xf>
    <xf numFmtId="49" fontId="29" fillId="0" borderId="91" xfId="0" applyNumberFormat="1" applyFont="1" applyFill="1" applyBorder="1" applyAlignment="1">
      <alignment horizontal="center" vertical="center" wrapText="1"/>
    </xf>
    <xf numFmtId="49" fontId="29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Fill="1" applyBorder="1" applyAlignment="1">
      <alignment horizontal="center" vertical="center" wrapText="1"/>
    </xf>
    <xf numFmtId="1" fontId="42" fillId="4" borderId="12" xfId="0" applyNumberFormat="1" applyFont="1" applyFill="1" applyBorder="1" applyAlignment="1">
      <alignment horizontal="center" vertical="top" wrapText="1"/>
    </xf>
    <xf numFmtId="1" fontId="42" fillId="37" borderId="12" xfId="0" applyNumberFormat="1" applyFont="1" applyFill="1" applyBorder="1" applyAlignment="1">
      <alignment horizontal="center" vertical="top" wrapText="1"/>
    </xf>
    <xf numFmtId="1" fontId="42" fillId="37" borderId="30" xfId="0" applyNumberFormat="1" applyFont="1" applyFill="1" applyBorder="1" applyAlignment="1">
      <alignment horizontal="center" vertical="top" wrapText="1"/>
    </xf>
    <xf numFmtId="1" fontId="32" fillId="0" borderId="44" xfId="0" applyNumberFormat="1" applyFont="1" applyFill="1" applyBorder="1" applyAlignment="1">
      <alignment horizontal="center" vertical="center" wrapText="1"/>
    </xf>
    <xf numFmtId="1" fontId="32" fillId="0" borderId="28" xfId="0" applyNumberFormat="1" applyFont="1" applyFill="1" applyBorder="1" applyAlignment="1">
      <alignment horizontal="center" vertical="center" wrapText="1"/>
    </xf>
    <xf numFmtId="1" fontId="32" fillId="0" borderId="94" xfId="0" applyNumberFormat="1" applyFont="1" applyFill="1" applyBorder="1" applyAlignment="1">
      <alignment horizontal="center" vertical="center" wrapText="1"/>
    </xf>
    <xf numFmtId="16" fontId="78" fillId="0" borderId="26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" fontId="32" fillId="0" borderId="95" xfId="0" applyNumberFormat="1" applyFont="1" applyFill="1" applyBorder="1" applyAlignment="1">
      <alignment horizontal="center" vertical="center" wrapText="1"/>
    </xf>
    <xf numFmtId="16" fontId="43" fillId="0" borderId="26" xfId="0" applyNumberFormat="1" applyFont="1" applyFill="1" applyBorder="1" applyAlignment="1">
      <alignment horizontal="center" vertical="center" wrapText="1"/>
    </xf>
    <xf numFmtId="16" fontId="78" fillId="0" borderId="45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16" fontId="43" fillId="0" borderId="45" xfId="0" applyNumberFormat="1" applyFont="1" applyFill="1" applyBorder="1" applyAlignment="1">
      <alignment horizontal="center" vertical="center" wrapText="1"/>
    </xf>
    <xf numFmtId="16" fontId="43" fillId="0" borderId="26" xfId="0" applyNumberFormat="1" applyFont="1" applyFill="1" applyBorder="1" applyAlignment="1">
      <alignment horizontal="center" vertical="center"/>
    </xf>
    <xf numFmtId="1" fontId="32" fillId="0" borderId="9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" fontId="42" fillId="39" borderId="12" xfId="0" applyNumberFormat="1" applyFont="1" applyFill="1" applyBorder="1" applyAlignment="1">
      <alignment horizontal="center" vertical="top"/>
    </xf>
    <xf numFmtId="1" fontId="42" fillId="27" borderId="12" xfId="0" applyNumberFormat="1" applyFont="1" applyFill="1" applyBorder="1" applyAlignment="1">
      <alignment horizontal="center" vertical="center"/>
    </xf>
    <xf numFmtId="49" fontId="29" fillId="26" borderId="12" xfId="0" applyNumberFormat="1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/>
    </xf>
    <xf numFmtId="1" fontId="42" fillId="26" borderId="12" xfId="0" applyNumberFormat="1" applyFont="1" applyFill="1" applyBorder="1" applyAlignment="1">
      <alignment horizontal="center" vertical="center" wrapText="1"/>
    </xf>
    <xf numFmtId="1" fontId="42" fillId="26" borderId="30" xfId="0" applyNumberFormat="1" applyFont="1" applyFill="1" applyBorder="1" applyAlignment="1">
      <alignment horizontal="center" vertical="center" wrapText="1"/>
    </xf>
    <xf numFmtId="49" fontId="29" fillId="0" borderId="96" xfId="0" applyNumberFormat="1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1" fontId="32" fillId="26" borderId="96" xfId="0" applyNumberFormat="1" applyFont="1" applyFill="1" applyBorder="1" applyAlignment="1">
      <alignment horizontal="center" vertical="center" wrapText="1"/>
    </xf>
    <xf numFmtId="1" fontId="42" fillId="0" borderId="55" xfId="0" applyNumberFormat="1" applyFont="1" applyFill="1" applyBorder="1" applyAlignment="1">
      <alignment horizontal="center" vertical="center" wrapText="1"/>
    </xf>
    <xf numFmtId="1" fontId="42" fillId="0" borderId="18" xfId="0" applyNumberFormat="1" applyFont="1" applyFill="1" applyBorder="1" applyAlignment="1">
      <alignment horizontal="center" vertical="center" wrapText="1"/>
    </xf>
    <xf numFmtId="1" fontId="42" fillId="0" borderId="28" xfId="0" applyNumberFormat="1" applyFont="1" applyFill="1" applyBorder="1" applyAlignment="1">
      <alignment horizontal="center" vertical="center" wrapText="1"/>
    </xf>
    <xf numFmtId="1" fontId="32" fillId="0" borderId="28" xfId="0" applyNumberFormat="1" applyFont="1" applyFill="1" applyBorder="1" applyAlignment="1">
      <alignment horizontal="center" vertical="center" wrapText="1"/>
    </xf>
    <xf numFmtId="1" fontId="32" fillId="0" borderId="32" xfId="0" applyNumberFormat="1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1" fontId="32" fillId="0" borderId="55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 wrapText="1"/>
    </xf>
    <xf numFmtId="1" fontId="32" fillId="24" borderId="44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" fontId="32" fillId="26" borderId="93" xfId="0" applyNumberFormat="1" applyFont="1" applyFill="1" applyBorder="1" applyAlignment="1">
      <alignment horizontal="center" vertical="center" wrapText="1"/>
    </xf>
    <xf numFmtId="1" fontId="32" fillId="0" borderId="51" xfId="0" applyNumberFormat="1" applyFon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1" fontId="32" fillId="26" borderId="95" xfId="0" applyNumberFormat="1" applyFont="1" applyFill="1" applyBorder="1" applyAlignment="1">
      <alignment horizontal="center" vertical="center" wrapText="1"/>
    </xf>
    <xf numFmtId="1" fontId="42" fillId="0" borderId="51" xfId="0" applyNumberFormat="1" applyFont="1" applyFill="1" applyBorder="1" applyAlignment="1">
      <alignment horizontal="center" vertical="center" wrapText="1"/>
    </xf>
    <xf numFmtId="1" fontId="32" fillId="24" borderId="82" xfId="0" applyNumberFormat="1" applyFont="1" applyFill="1" applyBorder="1" applyAlignment="1">
      <alignment horizontal="center" vertical="center" wrapText="1"/>
    </xf>
    <xf numFmtId="1" fontId="32" fillId="24" borderId="97" xfId="0" applyNumberFormat="1" applyFont="1" applyFill="1" applyBorder="1" applyAlignment="1">
      <alignment horizontal="center" vertical="center" wrapText="1"/>
    </xf>
    <xf numFmtId="1" fontId="32" fillId="24" borderId="27" xfId="0" applyNumberFormat="1" applyFont="1" applyFill="1" applyBorder="1" applyAlignment="1">
      <alignment horizontal="center" vertical="center" wrapText="1"/>
    </xf>
    <xf numFmtId="1" fontId="32" fillId="24" borderId="35" xfId="0" applyNumberFormat="1" applyFont="1" applyFill="1" applyBorder="1" applyAlignment="1">
      <alignment horizontal="center" vertical="center" wrapText="1"/>
    </xf>
    <xf numFmtId="1" fontId="42" fillId="26" borderId="94" xfId="0" applyNumberFormat="1" applyFont="1" applyFill="1" applyBorder="1" applyAlignment="1">
      <alignment horizontal="center" vertical="center" wrapText="1"/>
    </xf>
    <xf numFmtId="1" fontId="32" fillId="0" borderId="55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1" fontId="42" fillId="26" borderId="95" xfId="0" applyNumberFormat="1" applyFont="1" applyFill="1" applyBorder="1" applyAlignment="1">
      <alignment horizontal="center" vertical="center" wrapText="1"/>
    </xf>
    <xf numFmtId="1" fontId="32" fillId="0" borderId="36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1" fontId="32" fillId="26" borderId="12" xfId="0" applyNumberFormat="1" applyFont="1" applyFill="1" applyBorder="1" applyAlignment="1">
      <alignment horizontal="center" vertical="center" wrapText="1"/>
    </xf>
    <xf numFmtId="1" fontId="32" fillId="0" borderId="96" xfId="0" applyNumberFormat="1" applyFont="1" applyFill="1" applyBorder="1" applyAlignment="1">
      <alignment horizontal="center" vertical="center" wrapText="1"/>
    </xf>
    <xf numFmtId="1" fontId="32" fillId="0" borderId="93" xfId="0" applyNumberFormat="1" applyFont="1" applyFill="1" applyBorder="1" applyAlignment="1">
      <alignment horizontal="center" vertical="center" wrapText="1"/>
    </xf>
    <xf numFmtId="1" fontId="32" fillId="24" borderId="11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1" fontId="32" fillId="0" borderId="95" xfId="0" applyNumberFormat="1" applyFont="1" applyFill="1" applyBorder="1" applyAlignment="1">
      <alignment horizontal="center" vertical="center" wrapText="1"/>
    </xf>
    <xf numFmtId="1" fontId="32" fillId="24" borderId="82" xfId="0" applyNumberFormat="1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1" fontId="32" fillId="26" borderId="30" xfId="0" applyNumberFormat="1" applyFont="1" applyFill="1" applyBorder="1" applyAlignment="1">
      <alignment horizontal="center" vertical="center" wrapText="1"/>
    </xf>
    <xf numFmtId="1" fontId="42" fillId="0" borderId="51" xfId="0" applyNumberFormat="1" applyFont="1" applyFill="1" applyBorder="1" applyAlignment="1">
      <alignment horizontal="center" vertical="center"/>
    </xf>
    <xf numFmtId="1" fontId="42" fillId="24" borderId="27" xfId="0" applyNumberFormat="1" applyFont="1" applyFill="1" applyBorder="1" applyAlignment="1">
      <alignment horizontal="center" vertical="center"/>
    </xf>
    <xf numFmtId="1" fontId="32" fillId="24" borderId="27" xfId="0" applyNumberFormat="1" applyFont="1" applyFill="1" applyBorder="1" applyAlignment="1">
      <alignment horizontal="center" vertical="center"/>
    </xf>
    <xf numFmtId="1" fontId="32" fillId="24" borderId="35" xfId="0" applyNumberFormat="1" applyFont="1" applyFill="1" applyBorder="1" applyAlignment="1">
      <alignment horizontal="center" vertical="center"/>
    </xf>
    <xf numFmtId="0" fontId="42" fillId="24" borderId="35" xfId="0" applyFont="1" applyFill="1" applyBorder="1" applyAlignment="1">
      <alignment horizontal="center" vertical="center"/>
    </xf>
    <xf numFmtId="1" fontId="32" fillId="26" borderId="12" xfId="0" applyNumberFormat="1" applyFont="1" applyFill="1" applyBorder="1" applyAlignment="1">
      <alignment horizontal="center" vertical="center"/>
    </xf>
    <xf numFmtId="1" fontId="32" fillId="26" borderId="30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 horizontal="center" vertical="center"/>
    </xf>
    <xf numFmtId="1" fontId="42" fillId="24" borderId="97" xfId="0" applyNumberFormat="1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top"/>
    </xf>
    <xf numFmtId="1" fontId="32" fillId="4" borderId="12" xfId="0" applyNumberFormat="1" applyFont="1" applyFill="1" applyBorder="1" applyAlignment="1">
      <alignment horizontal="center" vertical="top"/>
    </xf>
    <xf numFmtId="1" fontId="42" fillId="37" borderId="12" xfId="0" applyNumberFormat="1" applyFont="1" applyFill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top"/>
    </xf>
    <xf numFmtId="1" fontId="36" fillId="0" borderId="35" xfId="0" applyNumberFormat="1" applyFont="1" applyFill="1" applyBorder="1" applyAlignment="1">
      <alignment horizontal="center" vertical="top"/>
    </xf>
    <xf numFmtId="0" fontId="29" fillId="0" borderId="36" xfId="0" applyFont="1" applyBorder="1" applyAlignment="1">
      <alignment horizontal="center" vertical="center"/>
    </xf>
    <xf numFmtId="0" fontId="25" fillId="25" borderId="39" xfId="0" applyFont="1" applyFill="1" applyBorder="1" applyAlignment="1">
      <alignment horizontal="center" vertical="top"/>
    </xf>
    <xf numFmtId="0" fontId="36" fillId="24" borderId="23" xfId="0" applyFont="1" applyFill="1" applyBorder="1" applyAlignment="1">
      <alignment horizontal="center" vertical="top"/>
    </xf>
    <xf numFmtId="1" fontId="36" fillId="0" borderId="12" xfId="0" applyNumberFormat="1" applyFont="1" applyFill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1" fontId="36" fillId="0" borderId="11" xfId="0" applyNumberFormat="1" applyFont="1" applyFill="1" applyBorder="1" applyAlignment="1">
      <alignment horizontal="center" vertical="top"/>
    </xf>
    <xf numFmtId="1" fontId="36" fillId="0" borderId="31" xfId="0" applyNumberFormat="1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0" borderId="31" xfId="0" applyFont="1" applyBorder="1" applyAlignment="1">
      <alignment horizontal="center" vertical="top"/>
    </xf>
    <xf numFmtId="0" fontId="29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1" fontId="35" fillId="33" borderId="11" xfId="0" applyNumberFormat="1" applyFont="1" applyFill="1" applyBorder="1" applyAlignment="1">
      <alignment horizontal="center" vertical="center" wrapText="1"/>
    </xf>
    <xf numFmtId="1" fontId="35" fillId="33" borderId="12" xfId="0" applyNumberFormat="1" applyFont="1" applyFill="1" applyBorder="1" applyAlignment="1">
      <alignment horizontal="center" vertical="center" wrapText="1"/>
    </xf>
    <xf numFmtId="1" fontId="29" fillId="33" borderId="12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1" fontId="36" fillId="33" borderId="11" xfId="0" applyNumberFormat="1" applyFont="1" applyFill="1" applyBorder="1" applyAlignment="1">
      <alignment horizontal="center" vertical="center"/>
    </xf>
    <xf numFmtId="1" fontId="36" fillId="33" borderId="12" xfId="0" applyNumberFormat="1" applyFont="1" applyFill="1" applyBorder="1" applyAlignment="1">
      <alignment horizontal="center" vertical="center"/>
    </xf>
    <xf numFmtId="1" fontId="36" fillId="33" borderId="30" xfId="0" applyNumberFormat="1" applyFont="1" applyFill="1" applyBorder="1" applyAlignment="1">
      <alignment horizontal="center" vertical="center"/>
    </xf>
    <xf numFmtId="172" fontId="33" fillId="33" borderId="30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1" fontId="43" fillId="33" borderId="12" xfId="0" applyNumberFormat="1" applyFont="1" applyFill="1" applyBorder="1" applyAlignment="1">
      <alignment horizontal="center" vertical="center"/>
    </xf>
    <xf numFmtId="1" fontId="43" fillId="33" borderId="30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 wrapText="1"/>
    </xf>
    <xf numFmtId="1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/>
    </xf>
    <xf numFmtId="1" fontId="35" fillId="33" borderId="30" xfId="0" applyNumberFormat="1" applyFont="1" applyFill="1" applyBorder="1" applyAlignment="1">
      <alignment horizontal="center" vertical="center" wrapText="1"/>
    </xf>
    <xf numFmtId="1" fontId="26" fillId="33" borderId="30" xfId="0" applyNumberFormat="1" applyFont="1" applyFill="1" applyBorder="1" applyAlignment="1">
      <alignment horizontal="center" vertical="center" wrapText="1"/>
    </xf>
    <xf numFmtId="1" fontId="44" fillId="33" borderId="30" xfId="0" applyNumberFormat="1" applyFont="1" applyFill="1" applyBorder="1" applyAlignment="1">
      <alignment horizontal="center" vertical="center"/>
    </xf>
    <xf numFmtId="1" fontId="25" fillId="33" borderId="30" xfId="0" applyNumberFormat="1" applyFont="1" applyFill="1" applyBorder="1" applyAlignment="1">
      <alignment horizontal="center" vertical="center" wrapText="1"/>
    </xf>
    <xf numFmtId="1" fontId="26" fillId="33" borderId="30" xfId="0" applyNumberFormat="1" applyFont="1" applyFill="1" applyBorder="1" applyAlignment="1">
      <alignment horizontal="center" vertical="center" wrapText="1"/>
    </xf>
    <xf numFmtId="1" fontId="26" fillId="33" borderId="30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top"/>
    </xf>
    <xf numFmtId="0" fontId="25" fillId="7" borderId="47" xfId="0" applyFont="1" applyFill="1" applyBorder="1" applyAlignment="1">
      <alignment horizontal="center" vertical="top"/>
    </xf>
    <xf numFmtId="0" fontId="29" fillId="33" borderId="65" xfId="0" applyFont="1" applyFill="1" applyBorder="1" applyAlignment="1">
      <alignment horizontal="center" vertical="center"/>
    </xf>
    <xf numFmtId="0" fontId="29" fillId="33" borderId="66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29" fillId="33" borderId="74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 wrapText="1"/>
    </xf>
    <xf numFmtId="1" fontId="25" fillId="33" borderId="30" xfId="0" applyNumberFormat="1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/>
    </xf>
    <xf numFmtId="0" fontId="29" fillId="36" borderId="80" xfId="0" applyFont="1" applyFill="1" applyBorder="1" applyAlignment="1">
      <alignment horizontal="center" vertical="center" textRotation="90" wrapText="1"/>
    </xf>
    <xf numFmtId="0" fontId="29" fillId="33" borderId="36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" fontId="40" fillId="26" borderId="90" xfId="0" applyNumberFormat="1" applyFont="1" applyFill="1" applyBorder="1" applyAlignment="1">
      <alignment horizontal="center" vertical="center" wrapText="1"/>
    </xf>
    <xf numFmtId="1" fontId="40" fillId="26" borderId="98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49" fontId="35" fillId="22" borderId="42" xfId="0" applyNumberFormat="1" applyFont="1" applyFill="1" applyBorder="1" applyAlignment="1">
      <alignment horizontal="center" vertical="center" wrapText="1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6" fillId="0" borderId="102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left" vertical="center"/>
    </xf>
    <xf numFmtId="0" fontId="36" fillId="0" borderId="104" xfId="0" applyFont="1" applyFill="1" applyBorder="1" applyAlignment="1">
      <alignment horizontal="center" vertical="center" wrapText="1"/>
    </xf>
    <xf numFmtId="0" fontId="28" fillId="0" borderId="10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 vertical="center" wrapText="1"/>
    </xf>
    <xf numFmtId="1" fontId="29" fillId="0" borderId="32" xfId="0" applyNumberFormat="1" applyFont="1" applyFill="1" applyBorder="1" applyAlignment="1">
      <alignment horizontal="center" vertical="center" wrapText="1"/>
    </xf>
    <xf numFmtId="1" fontId="29" fillId="0" borderId="105" xfId="0" applyNumberFormat="1" applyFont="1" applyFill="1" applyBorder="1" applyAlignment="1">
      <alignment horizontal="center" vertical="center" wrapText="1"/>
    </xf>
    <xf numFmtId="0" fontId="29" fillId="24" borderId="66" xfId="0" applyFont="1" applyFill="1" applyBorder="1" applyAlignment="1">
      <alignment horizontal="center" vertical="center" wrapText="1"/>
    </xf>
    <xf numFmtId="0" fontId="29" fillId="24" borderId="67" xfId="0" applyFont="1" applyFill="1" applyBorder="1" applyAlignment="1">
      <alignment horizontal="center" vertical="center" wrapText="1"/>
    </xf>
    <xf numFmtId="0" fontId="29" fillId="24" borderId="68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 vertical="center" wrapText="1"/>
    </xf>
    <xf numFmtId="0" fontId="29" fillId="33" borderId="66" xfId="0" applyFont="1" applyFill="1" applyBorder="1" applyAlignment="1">
      <alignment horizontal="center" vertical="center" wrapText="1"/>
    </xf>
    <xf numFmtId="0" fontId="29" fillId="33" borderId="68" xfId="0" applyFont="1" applyFill="1" applyBorder="1" applyAlignment="1">
      <alignment horizontal="center" vertical="center" wrapText="1"/>
    </xf>
    <xf numFmtId="0" fontId="29" fillId="33" borderId="65" xfId="0" applyFont="1" applyFill="1" applyBorder="1" applyAlignment="1">
      <alignment horizontal="center" vertical="center" wrapText="1"/>
    </xf>
    <xf numFmtId="0" fontId="82" fillId="33" borderId="66" xfId="0" applyFont="1" applyFill="1" applyBorder="1" applyAlignment="1">
      <alignment horizontal="center" vertical="center" wrapText="1"/>
    </xf>
    <xf numFmtId="0" fontId="24" fillId="33" borderId="6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1" fontId="59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6" fillId="0" borderId="91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/>
    </xf>
    <xf numFmtId="49" fontId="34" fillId="0" borderId="91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49" fontId="34" fillId="0" borderId="92" xfId="0" applyNumberFormat="1" applyFont="1" applyFill="1" applyBorder="1" applyAlignment="1">
      <alignment horizontal="center" vertical="center" wrapText="1"/>
    </xf>
    <xf numFmtId="49" fontId="34" fillId="0" borderId="93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1" fontId="29" fillId="0" borderId="45" xfId="0" applyNumberFormat="1" applyFont="1" applyFill="1" applyBorder="1" applyAlignment="1">
      <alignment horizontal="center" vertical="center" wrapText="1"/>
    </xf>
    <xf numFmtId="1" fontId="29" fillId="0" borderId="35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9" fillId="31" borderId="27" xfId="0" applyFont="1" applyFill="1" applyBorder="1" applyAlignment="1">
      <alignment horizontal="center" vertical="center"/>
    </xf>
    <xf numFmtId="0" fontId="0" fillId="31" borderId="46" xfId="0" applyFont="1" applyFill="1" applyBorder="1" applyAlignment="1">
      <alignment horizontal="center" vertical="center"/>
    </xf>
    <xf numFmtId="0" fontId="29" fillId="33" borderId="82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34" fillId="40" borderId="12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77" fillId="0" borderId="32" xfId="0" applyNumberFormat="1" applyFont="1" applyFill="1" applyBorder="1" applyAlignment="1">
      <alignment horizontal="center"/>
    </xf>
    <xf numFmtId="0" fontId="29" fillId="24" borderId="4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1" fontId="77" fillId="0" borderId="30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 vertical="center"/>
    </xf>
    <xf numFmtId="0" fontId="28" fillId="0" borderId="8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vertical="center"/>
    </xf>
    <xf numFmtId="0" fontId="34" fillId="0" borderId="85" xfId="0" applyFont="1" applyFill="1" applyBorder="1" applyAlignment="1">
      <alignment horizontal="left" vertical="center"/>
    </xf>
    <xf numFmtId="49" fontId="29" fillId="0" borderId="106" xfId="0" applyNumberFormat="1" applyFont="1" applyFill="1" applyBorder="1" applyAlignment="1">
      <alignment horizontal="center" vertical="top" wrapText="1"/>
    </xf>
    <xf numFmtId="0" fontId="29" fillId="0" borderId="107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/>
    </xf>
    <xf numFmtId="0" fontId="29" fillId="0" borderId="81" xfId="0" applyFont="1" applyFill="1" applyBorder="1" applyAlignment="1">
      <alignment horizontal="center" vertical="center"/>
    </xf>
    <xf numFmtId="1" fontId="29" fillId="0" borderId="107" xfId="0" applyNumberFormat="1" applyFont="1" applyFill="1" applyBorder="1" applyAlignment="1">
      <alignment horizontal="center" vertical="center" wrapText="1"/>
    </xf>
    <xf numFmtId="0" fontId="29" fillId="24" borderId="70" xfId="0" applyFont="1" applyFill="1" applyBorder="1" applyAlignment="1">
      <alignment horizontal="center" vertical="center" wrapText="1"/>
    </xf>
    <xf numFmtId="0" fontId="29" fillId="24" borderId="72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 wrapText="1"/>
    </xf>
    <xf numFmtId="0" fontId="29" fillId="33" borderId="74" xfId="0" applyFont="1" applyFill="1" applyBorder="1" applyAlignment="1">
      <alignment horizontal="center" vertical="center" wrapText="1"/>
    </xf>
    <xf numFmtId="0" fontId="29" fillId="33" borderId="70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 wrapText="1"/>
    </xf>
    <xf numFmtId="0" fontId="40" fillId="41" borderId="108" xfId="0" applyFont="1" applyFill="1" applyBorder="1" applyAlignment="1">
      <alignment horizontal="center" vertical="center" wrapText="1"/>
    </xf>
    <xf numFmtId="0" fontId="40" fillId="41" borderId="98" xfId="0" applyFont="1" applyFill="1" applyBorder="1" applyAlignment="1">
      <alignment horizontal="left" vertical="center" wrapText="1"/>
    </xf>
    <xf numFmtId="49" fontId="29" fillId="41" borderId="78" xfId="0" applyNumberFormat="1" applyFont="1" applyFill="1" applyBorder="1" applyAlignment="1">
      <alignment horizontal="center" vertical="top" wrapText="1"/>
    </xf>
    <xf numFmtId="0" fontId="29" fillId="41" borderId="99" xfId="0" applyFont="1" applyFill="1" applyBorder="1" applyAlignment="1">
      <alignment horizontal="center" vertical="center"/>
    </xf>
    <xf numFmtId="0" fontId="29" fillId="41" borderId="100" xfId="0" applyFont="1" applyFill="1" applyBorder="1" applyAlignment="1">
      <alignment horizontal="center"/>
    </xf>
    <xf numFmtId="0" fontId="29" fillId="41" borderId="101" xfId="0" applyFont="1" applyFill="1" applyBorder="1" applyAlignment="1">
      <alignment horizontal="center"/>
    </xf>
    <xf numFmtId="1" fontId="29" fillId="41" borderId="78" xfId="0" applyNumberFormat="1" applyFont="1" applyFill="1" applyBorder="1" applyAlignment="1">
      <alignment horizontal="center" vertical="center" wrapText="1"/>
    </xf>
    <xf numFmtId="1" fontId="29" fillId="41" borderId="52" xfId="0" applyNumberFormat="1" applyFont="1" applyFill="1" applyBorder="1" applyAlignment="1">
      <alignment horizontal="center"/>
    </xf>
    <xf numFmtId="0" fontId="29" fillId="41" borderId="109" xfId="0" applyFont="1" applyFill="1" applyBorder="1" applyAlignment="1">
      <alignment horizontal="center" vertical="center" wrapText="1"/>
    </xf>
    <xf numFmtId="0" fontId="29" fillId="41" borderId="99" xfId="0" applyFont="1" applyFill="1" applyBorder="1" applyAlignment="1">
      <alignment horizontal="center" vertical="center" wrapText="1"/>
    </xf>
    <xf numFmtId="0" fontId="29" fillId="41" borderId="52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/>
    </xf>
    <xf numFmtId="0" fontId="29" fillId="41" borderId="12" xfId="0" applyFont="1" applyFill="1" applyBorder="1" applyAlignment="1">
      <alignment horizontal="center"/>
    </xf>
    <xf numFmtId="0" fontId="29" fillId="41" borderId="12" xfId="0" applyFont="1" applyFill="1" applyBorder="1" applyAlignment="1">
      <alignment horizontal="center" vertical="center" wrapText="1"/>
    </xf>
    <xf numFmtId="1" fontId="29" fillId="41" borderId="31" xfId="0" applyNumberFormat="1" applyFont="1" applyFill="1" applyBorder="1" applyAlignment="1">
      <alignment horizontal="center"/>
    </xf>
    <xf numFmtId="0" fontId="29" fillId="41" borderId="100" xfId="0" applyFont="1" applyFill="1" applyBorder="1" applyAlignment="1">
      <alignment horizontal="center" vertical="center" wrapText="1"/>
    </xf>
    <xf numFmtId="0" fontId="40" fillId="41" borderId="100" xfId="0" applyFont="1" applyFill="1" applyBorder="1" applyAlignment="1">
      <alignment horizontal="center" vertical="center" wrapText="1"/>
    </xf>
    <xf numFmtId="0" fontId="35" fillId="41" borderId="100" xfId="0" applyFont="1" applyFill="1" applyBorder="1" applyAlignment="1">
      <alignment horizontal="center" vertical="center" wrapText="1"/>
    </xf>
    <xf numFmtId="0" fontId="0" fillId="41" borderId="101" xfId="0" applyFont="1" applyFill="1" applyBorder="1" applyAlignment="1">
      <alignment horizontal="center" vertical="center"/>
    </xf>
    <xf numFmtId="0" fontId="35" fillId="41" borderId="52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30" xfId="0" applyFont="1" applyFill="1" applyBorder="1" applyAlignment="1">
      <alignment horizontal="center" vertical="center" wrapText="1"/>
    </xf>
    <xf numFmtId="1" fontId="26" fillId="31" borderId="55" xfId="0" applyNumberFormat="1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/>
    </xf>
    <xf numFmtId="1" fontId="82" fillId="0" borderId="45" xfId="0" applyNumberFormat="1" applyFont="1" applyFill="1" applyBorder="1" applyAlignment="1">
      <alignment horizontal="center" vertical="center" wrapText="1"/>
    </xf>
    <xf numFmtId="1" fontId="82" fillId="0" borderId="26" xfId="0" applyNumberFormat="1" applyFont="1" applyFill="1" applyBorder="1" applyAlignment="1">
      <alignment horizontal="center" vertical="center" wrapText="1"/>
    </xf>
    <xf numFmtId="16" fontId="78" fillId="0" borderId="97" xfId="0" applyNumberFormat="1" applyFont="1" applyFill="1" applyBorder="1" applyAlignment="1">
      <alignment horizontal="center" vertical="top"/>
    </xf>
    <xf numFmtId="49" fontId="78" fillId="0" borderId="85" xfId="0" applyNumberFormat="1" applyFont="1" applyFill="1" applyBorder="1" applyAlignment="1">
      <alignment horizontal="center" vertical="center" wrapText="1"/>
    </xf>
    <xf numFmtId="1" fontId="40" fillId="28" borderId="98" xfId="0" applyNumberFormat="1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top"/>
    </xf>
    <xf numFmtId="0" fontId="36" fillId="24" borderId="35" xfId="0" applyFont="1" applyFill="1" applyBorder="1" applyAlignment="1">
      <alignment horizontal="center" vertical="top"/>
    </xf>
    <xf numFmtId="1" fontId="43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" fontId="36" fillId="0" borderId="54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40" fillId="33" borderId="9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1" fontId="32" fillId="33" borderId="11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1" fontId="36" fillId="0" borderId="26" xfId="0" applyNumberFormat="1" applyFont="1" applyFill="1" applyBorder="1" applyAlignment="1">
      <alignment horizontal="center" vertical="center"/>
    </xf>
    <xf numFmtId="1" fontId="43" fillId="0" borderId="26" xfId="0" applyNumberFormat="1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1" fontId="43" fillId="0" borderId="45" xfId="0" applyNumberFormat="1" applyFont="1" applyFill="1" applyBorder="1" applyAlignment="1">
      <alignment horizontal="center" vertical="center"/>
    </xf>
    <xf numFmtId="1" fontId="43" fillId="0" borderId="27" xfId="0" applyNumberFormat="1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1" fontId="43" fillId="0" borderId="97" xfId="0" applyNumberFormat="1" applyFont="1" applyFill="1" applyBorder="1" applyAlignment="1">
      <alignment horizontal="center" vertical="center"/>
    </xf>
    <xf numFmtId="1" fontId="43" fillId="0" borderId="53" xfId="0" applyNumberFormat="1" applyFont="1" applyFill="1" applyBorder="1" applyAlignment="1">
      <alignment horizontal="center" vertical="center"/>
    </xf>
    <xf numFmtId="1" fontId="43" fillId="0" borderId="85" xfId="0" applyNumberFormat="1" applyFont="1" applyFill="1" applyBorder="1" applyAlignment="1">
      <alignment horizontal="center" vertical="center"/>
    </xf>
    <xf numFmtId="0" fontId="40" fillId="41" borderId="12" xfId="0" applyFont="1" applyFill="1" applyBorder="1" applyAlignment="1">
      <alignment vertical="center" wrapText="1"/>
    </xf>
    <xf numFmtId="49" fontId="29" fillId="41" borderId="12" xfId="0" applyNumberFormat="1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/>
    </xf>
    <xf numFmtId="1" fontId="29" fillId="41" borderId="12" xfId="0" applyNumberFormat="1" applyFont="1" applyFill="1" applyBorder="1" applyAlignment="1">
      <alignment horizontal="center" vertical="center" wrapText="1"/>
    </xf>
    <xf numFmtId="1" fontId="40" fillId="41" borderId="12" xfId="0" applyNumberFormat="1" applyFont="1" applyFill="1" applyBorder="1" applyAlignment="1">
      <alignment horizontal="center" vertical="center" wrapText="1"/>
    </xf>
    <xf numFmtId="1" fontId="29" fillId="41" borderId="12" xfId="0" applyNumberFormat="1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center" vertical="center"/>
    </xf>
    <xf numFmtId="1" fontId="34" fillId="41" borderId="12" xfId="0" applyNumberFormat="1" applyFont="1" applyFill="1" applyBorder="1" applyAlignment="1">
      <alignment horizontal="center" vertical="center"/>
    </xf>
    <xf numFmtId="0" fontId="34" fillId="41" borderId="12" xfId="0" applyFont="1" applyFill="1" applyBorder="1" applyAlignment="1">
      <alignment horizontal="center" vertical="center"/>
    </xf>
    <xf numFmtId="0" fontId="86" fillId="41" borderId="12" xfId="0" applyFont="1" applyFill="1" applyBorder="1" applyAlignment="1">
      <alignment horizontal="center" vertical="center"/>
    </xf>
    <xf numFmtId="1" fontId="86" fillId="41" borderId="12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0" fillId="0" borderId="0" xfId="54" applyFont="1" applyAlignment="1">
      <alignment horizontal="center" vertical="center" wrapText="1"/>
      <protection/>
    </xf>
    <xf numFmtId="0" fontId="51" fillId="0" borderId="0" xfId="54" applyFont="1" applyAlignment="1">
      <alignment horizontal="center" vertical="center" wrapText="1"/>
      <protection/>
    </xf>
    <xf numFmtId="0" fontId="51" fillId="0" borderId="0" xfId="54" applyFont="1" applyAlignment="1">
      <alignment horizontal="center" vertical="center"/>
      <protection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top" wrapText="1"/>
    </xf>
    <xf numFmtId="0" fontId="42" fillId="0" borderId="63" xfId="0" applyFont="1" applyBorder="1" applyAlignment="1">
      <alignment horizontal="center" vertical="top" wrapText="1"/>
    </xf>
    <xf numFmtId="0" fontId="42" fillId="0" borderId="114" xfId="0" applyFont="1" applyBorder="1" applyAlignment="1">
      <alignment horizontal="center" vertical="top" wrapText="1"/>
    </xf>
    <xf numFmtId="0" fontId="48" fillId="24" borderId="30" xfId="0" applyFont="1" applyFill="1" applyBorder="1" applyAlignment="1">
      <alignment horizontal="center" vertical="center" wrapText="1"/>
    </xf>
    <xf numFmtId="0" fontId="48" fillId="24" borderId="36" xfId="0" applyFont="1" applyFill="1" applyBorder="1" applyAlignment="1">
      <alignment horizontal="center" vertical="center" wrapText="1"/>
    </xf>
    <xf numFmtId="0" fontId="48" fillId="24" borderId="26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/>
    </xf>
    <xf numFmtId="0" fontId="39" fillId="0" borderId="78" xfId="0" applyFont="1" applyBorder="1" applyAlignment="1">
      <alignment horizontal="center" vertical="center" textRotation="90" wrapText="1"/>
    </xf>
    <xf numFmtId="0" fontId="39" fillId="0" borderId="94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29" fillId="0" borderId="78" xfId="0" applyNumberFormat="1" applyFont="1" applyBorder="1" applyAlignment="1">
      <alignment horizontal="center" vertical="top" wrapText="1"/>
    </xf>
    <xf numFmtId="49" fontId="29" fillId="0" borderId="94" xfId="0" applyNumberFormat="1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9" fillId="0" borderId="115" xfId="0" applyFont="1" applyBorder="1" applyAlignment="1">
      <alignment horizontal="center" vertical="top" wrapText="1"/>
    </xf>
    <xf numFmtId="0" fontId="40" fillId="34" borderId="78" xfId="0" applyFont="1" applyFill="1" applyBorder="1" applyAlignment="1">
      <alignment horizontal="center" vertical="center" textRotation="90" wrapText="1"/>
    </xf>
    <xf numFmtId="0" fontId="40" fillId="34" borderId="13" xfId="0" applyFont="1" applyFill="1" applyBorder="1" applyAlignment="1">
      <alignment horizontal="center" vertical="center" textRotation="90" wrapText="1"/>
    </xf>
    <xf numFmtId="0" fontId="40" fillId="0" borderId="113" xfId="0" applyFont="1" applyFill="1" applyBorder="1" applyAlignment="1">
      <alignment horizontal="center"/>
    </xf>
    <xf numFmtId="0" fontId="40" fillId="0" borderId="63" xfId="0" applyFont="1" applyFill="1" applyBorder="1" applyAlignment="1">
      <alignment horizontal="center"/>
    </xf>
    <xf numFmtId="0" fontId="40" fillId="0" borderId="116" xfId="0" applyFont="1" applyFill="1" applyBorder="1" applyAlignment="1">
      <alignment horizontal="center"/>
    </xf>
    <xf numFmtId="0" fontId="40" fillId="42" borderId="78" xfId="0" applyFont="1" applyFill="1" applyBorder="1" applyAlignment="1">
      <alignment horizontal="center" vertical="center" textRotation="90" wrapText="1"/>
    </xf>
    <xf numFmtId="0" fontId="40" fillId="42" borderId="94" xfId="0" applyFont="1" applyFill="1" applyBorder="1" applyAlignment="1">
      <alignment horizontal="center" vertical="center" textRotation="90" wrapText="1"/>
    </xf>
    <xf numFmtId="0" fontId="40" fillId="42" borderId="106" xfId="0" applyFont="1" applyFill="1" applyBorder="1" applyAlignment="1">
      <alignment horizontal="center" vertical="center" textRotation="90" wrapText="1"/>
    </xf>
    <xf numFmtId="0" fontId="40" fillId="42" borderId="10" xfId="0" applyFont="1" applyFill="1" applyBorder="1" applyAlignment="1">
      <alignment horizontal="center" vertical="top" wrapText="1"/>
    </xf>
    <xf numFmtId="0" fontId="40" fillId="42" borderId="52" xfId="0" applyFont="1" applyFill="1" applyBorder="1" applyAlignment="1">
      <alignment horizontal="center" vertical="top" wrapText="1"/>
    </xf>
    <xf numFmtId="0" fontId="40" fillId="43" borderId="101" xfId="0" applyFont="1" applyFill="1" applyBorder="1" applyAlignment="1">
      <alignment horizontal="center" vertical="center" textRotation="90" wrapText="1"/>
    </xf>
    <xf numFmtId="0" fontId="40" fillId="43" borderId="85" xfId="0" applyFont="1" applyFill="1" applyBorder="1" applyAlignment="1">
      <alignment horizontal="center" vertical="center" textRotation="90" wrapText="1"/>
    </xf>
    <xf numFmtId="0" fontId="40" fillId="43" borderId="80" xfId="0" applyFont="1" applyFill="1" applyBorder="1" applyAlignment="1">
      <alignment horizontal="center" vertical="center" textRotation="90" wrapText="1"/>
    </xf>
    <xf numFmtId="0" fontId="32" fillId="0" borderId="11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116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textRotation="90"/>
    </xf>
    <xf numFmtId="0" fontId="29" fillId="0" borderId="118" xfId="0" applyFont="1" applyBorder="1" applyAlignment="1">
      <alignment horizontal="center" textRotation="90"/>
    </xf>
    <xf numFmtId="0" fontId="29" fillId="0" borderId="119" xfId="0" applyFont="1" applyBorder="1" applyAlignment="1">
      <alignment horizontal="center" textRotation="90"/>
    </xf>
    <xf numFmtId="0" fontId="29" fillId="0" borderId="120" xfId="0" applyFont="1" applyBorder="1" applyAlignment="1">
      <alignment horizontal="center" textRotation="90"/>
    </xf>
    <xf numFmtId="0" fontId="29" fillId="0" borderId="25" xfId="0" applyFont="1" applyBorder="1" applyAlignment="1">
      <alignment horizontal="center" textRotation="90"/>
    </xf>
    <xf numFmtId="0" fontId="29" fillId="0" borderId="121" xfId="0" applyFont="1" applyBorder="1" applyAlignment="1">
      <alignment horizontal="center" textRotation="90"/>
    </xf>
    <xf numFmtId="0" fontId="29" fillId="0" borderId="122" xfId="0" applyFont="1" applyBorder="1" applyAlignment="1">
      <alignment horizontal="center" textRotation="90"/>
    </xf>
    <xf numFmtId="0" fontId="29" fillId="0" borderId="123" xfId="0" applyFont="1" applyBorder="1" applyAlignment="1">
      <alignment horizontal="center" textRotation="90"/>
    </xf>
    <xf numFmtId="0" fontId="29" fillId="0" borderId="124" xfId="0" applyFont="1" applyBorder="1" applyAlignment="1">
      <alignment horizontal="center" textRotation="90"/>
    </xf>
    <xf numFmtId="0" fontId="28" fillId="24" borderId="105" xfId="0" applyFont="1" applyFill="1" applyBorder="1" applyAlignment="1">
      <alignment horizontal="center" vertical="top" wrapText="1"/>
    </xf>
    <xf numFmtId="0" fontId="28" fillId="24" borderId="125" xfId="0" applyFont="1" applyFill="1" applyBorder="1" applyAlignment="1">
      <alignment horizontal="center" vertical="top" wrapText="1"/>
    </xf>
    <xf numFmtId="0" fontId="28" fillId="24" borderId="65" xfId="0" applyFont="1" applyFill="1" applyBorder="1" applyAlignment="1">
      <alignment horizontal="center" vertical="top" wrapText="1"/>
    </xf>
    <xf numFmtId="0" fontId="40" fillId="24" borderId="100" xfId="0" applyFont="1" applyFill="1" applyBorder="1" applyAlignment="1">
      <alignment horizontal="center" vertical="center" textRotation="90" wrapText="1"/>
    </xf>
    <xf numFmtId="0" fontId="40" fillId="24" borderId="53" xfId="0" applyFont="1" applyFill="1" applyBorder="1" applyAlignment="1">
      <alignment horizontal="center" vertical="center" textRotation="90" wrapText="1"/>
    </xf>
    <xf numFmtId="0" fontId="40" fillId="24" borderId="79" xfId="0" applyFont="1" applyFill="1" applyBorder="1" applyAlignment="1">
      <alignment horizontal="center" vertical="center" textRotation="90" wrapText="1"/>
    </xf>
    <xf numFmtId="0" fontId="40" fillId="43" borderId="100" xfId="0" applyFont="1" applyFill="1" applyBorder="1" applyAlignment="1">
      <alignment horizontal="center" vertical="center" textRotation="90" wrapText="1"/>
    </xf>
    <xf numFmtId="0" fontId="40" fillId="43" borderId="53" xfId="0" applyFont="1" applyFill="1" applyBorder="1" applyAlignment="1">
      <alignment horizontal="center" vertical="center" textRotation="90" wrapText="1"/>
    </xf>
    <xf numFmtId="0" fontId="40" fillId="43" borderId="79" xfId="0" applyFont="1" applyFill="1" applyBorder="1" applyAlignment="1">
      <alignment horizontal="center" vertical="center" textRotation="90" wrapText="1"/>
    </xf>
    <xf numFmtId="0" fontId="40" fillId="24" borderId="11" xfId="0" applyFont="1" applyFill="1" applyBorder="1" applyAlignment="1">
      <alignment horizontal="center" vertical="center" textRotation="90" wrapText="1"/>
    </xf>
    <xf numFmtId="0" fontId="40" fillId="24" borderId="74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top" wrapText="1"/>
    </xf>
    <xf numFmtId="0" fontId="32" fillId="0" borderId="100" xfId="0" applyFont="1" applyBorder="1" applyAlignment="1">
      <alignment horizontal="center" vertical="top" wrapText="1"/>
    </xf>
    <xf numFmtId="0" fontId="32" fillId="0" borderId="114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116" xfId="0" applyFont="1" applyBorder="1" applyAlignment="1">
      <alignment horizontal="center" vertical="top" wrapText="1"/>
    </xf>
    <xf numFmtId="0" fontId="32" fillId="0" borderId="113" xfId="0" applyFont="1" applyBorder="1" applyAlignment="1">
      <alignment horizontal="center" vertical="top" wrapText="1"/>
    </xf>
    <xf numFmtId="49" fontId="29" fillId="0" borderId="95" xfId="0" applyNumberFormat="1" applyFont="1" applyFill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5" fillId="41" borderId="113" xfId="0" applyFont="1" applyFill="1" applyBorder="1" applyAlignment="1">
      <alignment horizontal="left" vertical="center" wrapText="1"/>
    </xf>
    <xf numFmtId="0" fontId="35" fillId="41" borderId="63" xfId="0" applyFont="1" applyFill="1" applyBorder="1" applyAlignment="1">
      <alignment horizontal="left" vertical="center" wrapText="1"/>
    </xf>
    <xf numFmtId="0" fontId="35" fillId="41" borderId="116" xfId="0" applyFont="1" applyFill="1" applyBorder="1" applyAlignment="1">
      <alignment horizontal="left" vertical="center" wrapText="1"/>
    </xf>
    <xf numFmtId="49" fontId="29" fillId="0" borderId="92" xfId="0" applyNumberFormat="1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24" borderId="113" xfId="0" applyFont="1" applyFill="1" applyBorder="1" applyAlignment="1">
      <alignment horizontal="center" vertical="top" wrapText="1"/>
    </xf>
    <xf numFmtId="0" fontId="32" fillId="24" borderId="63" xfId="0" applyFont="1" applyFill="1" applyBorder="1" applyAlignment="1">
      <alignment horizontal="center" vertical="top" wrapText="1"/>
    </xf>
    <xf numFmtId="0" fontId="32" fillId="24" borderId="116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108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textRotation="90" wrapText="1"/>
    </xf>
    <xf numFmtId="0" fontId="29" fillId="24" borderId="79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wrapText="1"/>
    </xf>
    <xf numFmtId="0" fontId="40" fillId="0" borderId="52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88" xfId="0" applyFont="1" applyBorder="1" applyAlignment="1">
      <alignment wrapText="1"/>
    </xf>
    <xf numFmtId="0" fontId="0" fillId="0" borderId="9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2" fontId="35" fillId="24" borderId="11" xfId="0" applyNumberFormat="1" applyFont="1" applyFill="1" applyBorder="1" applyAlignment="1">
      <alignment horizontal="left" vertical="center" wrapText="1"/>
    </xf>
    <xf numFmtId="2" fontId="35" fillId="24" borderId="26" xfId="0" applyNumberFormat="1" applyFont="1" applyFill="1" applyBorder="1" applyAlignment="1">
      <alignment horizontal="left" vertical="center" wrapText="1"/>
    </xf>
    <xf numFmtId="2" fontId="35" fillId="24" borderId="12" xfId="0" applyNumberFormat="1" applyFont="1" applyFill="1" applyBorder="1" applyAlignment="1">
      <alignment horizontal="left" vertical="center" wrapText="1"/>
    </xf>
    <xf numFmtId="2" fontId="35" fillId="24" borderId="30" xfId="0" applyNumberFormat="1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2" fontId="35" fillId="24" borderId="82" xfId="0" applyNumberFormat="1" applyFont="1" applyFill="1" applyBorder="1" applyAlignment="1">
      <alignment horizontal="left" vertical="center" wrapText="1"/>
    </xf>
    <xf numFmtId="2" fontId="35" fillId="24" borderId="45" xfId="0" applyNumberFormat="1" applyFont="1" applyFill="1" applyBorder="1" applyAlignment="1">
      <alignment horizontal="left" vertical="center" wrapText="1"/>
    </xf>
    <xf numFmtId="2" fontId="35" fillId="24" borderId="27" xfId="0" applyNumberFormat="1" applyFont="1" applyFill="1" applyBorder="1" applyAlignment="1">
      <alignment horizontal="left" vertical="center" wrapText="1"/>
    </xf>
    <xf numFmtId="2" fontId="35" fillId="24" borderId="35" xfId="0" applyNumberFormat="1" applyFont="1" applyFill="1" applyBorder="1" applyAlignment="1">
      <alignment horizontal="left" vertical="center" wrapText="1"/>
    </xf>
    <xf numFmtId="0" fontId="38" fillId="0" borderId="107" xfId="0" applyFont="1" applyBorder="1" applyAlignment="1">
      <alignment/>
    </xf>
    <xf numFmtId="0" fontId="38" fillId="0" borderId="115" xfId="0" applyFont="1" applyBorder="1" applyAlignment="1">
      <alignment/>
    </xf>
    <xf numFmtId="0" fontId="38" fillId="0" borderId="127" xfId="0" applyFont="1" applyBorder="1" applyAlignment="1">
      <alignment/>
    </xf>
    <xf numFmtId="2" fontId="35" fillId="24" borderId="74" xfId="0" applyNumberFormat="1" applyFont="1" applyFill="1" applyBorder="1" applyAlignment="1">
      <alignment horizontal="left" vertical="center" wrapText="1"/>
    </xf>
    <xf numFmtId="2" fontId="35" fillId="24" borderId="69" xfId="0" applyNumberFormat="1" applyFont="1" applyFill="1" applyBorder="1" applyAlignment="1">
      <alignment horizontal="left" vertical="center" wrapText="1"/>
    </xf>
    <xf numFmtId="2" fontId="35" fillId="24" borderId="70" xfId="0" applyNumberFormat="1" applyFont="1" applyFill="1" applyBorder="1" applyAlignment="1">
      <alignment horizontal="left" vertical="center" wrapText="1"/>
    </xf>
    <xf numFmtId="2" fontId="35" fillId="24" borderId="71" xfId="0" applyNumberFormat="1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40" fillId="33" borderId="113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/>
    </xf>
    <xf numFmtId="0" fontId="0" fillId="0" borderId="128" xfId="0" applyFont="1" applyBorder="1" applyAlignment="1">
      <alignment/>
    </xf>
    <xf numFmtId="0" fontId="40" fillId="4" borderId="32" xfId="0" applyFont="1" applyFill="1" applyBorder="1" applyAlignment="1">
      <alignment horizontal="center" vertical="top"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25" fillId="24" borderId="10" xfId="0" applyFont="1" applyFill="1" applyBorder="1" applyAlignment="1">
      <alignment horizontal="center" vertical="center" textRotation="90"/>
    </xf>
    <xf numFmtId="0" fontId="25" fillId="24" borderId="13" xfId="0" applyFont="1" applyFill="1" applyBorder="1" applyAlignment="1">
      <alignment horizontal="center" vertical="center" textRotation="90"/>
    </xf>
    <xf numFmtId="0" fontId="25" fillId="24" borderId="107" xfId="0" applyFont="1" applyFill="1" applyBorder="1" applyAlignment="1">
      <alignment horizontal="center" vertical="center" textRotation="90"/>
    </xf>
    <xf numFmtId="2" fontId="35" fillId="24" borderId="108" xfId="0" applyNumberFormat="1" applyFont="1" applyFill="1" applyBorder="1" applyAlignment="1">
      <alignment horizontal="left" vertical="center"/>
    </xf>
    <xf numFmtId="2" fontId="35" fillId="24" borderId="128" xfId="0" applyNumberFormat="1" applyFont="1" applyFill="1" applyBorder="1" applyAlignment="1">
      <alignment horizontal="left" vertical="center"/>
    </xf>
    <xf numFmtId="2" fontId="35" fillId="24" borderId="90" xfId="0" applyNumberFormat="1" applyFont="1" applyFill="1" applyBorder="1" applyAlignment="1">
      <alignment horizontal="left" vertical="center"/>
    </xf>
    <xf numFmtId="2" fontId="35" fillId="24" borderId="98" xfId="0" applyNumberFormat="1" applyFont="1" applyFill="1" applyBorder="1" applyAlignment="1">
      <alignment horizontal="left" vertical="center"/>
    </xf>
    <xf numFmtId="2" fontId="35" fillId="24" borderId="18" xfId="0" applyNumberFormat="1" applyFont="1" applyFill="1" applyBorder="1" applyAlignment="1">
      <alignment horizontal="left" vertical="center"/>
    </xf>
    <xf numFmtId="2" fontId="35" fillId="24" borderId="44" xfId="0" applyNumberFormat="1" applyFont="1" applyFill="1" applyBorder="1" applyAlignment="1">
      <alignment horizontal="left" vertical="center"/>
    </xf>
    <xf numFmtId="2" fontId="35" fillId="24" borderId="28" xfId="0" applyNumberFormat="1" applyFont="1" applyFill="1" applyBorder="1" applyAlignment="1">
      <alignment horizontal="left" vertical="center"/>
    </xf>
    <xf numFmtId="2" fontId="35" fillId="24" borderId="32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view="pageBreakPreview" zoomScale="50" zoomScaleNormal="60" zoomScaleSheetLayoutView="50" zoomScalePageLayoutView="0" workbookViewId="0" topLeftCell="A10">
      <selection activeCell="I33" sqref="I33:BH33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0" width="2.875" style="1" customWidth="1"/>
    <col min="71" max="71" width="18.625" style="1" customWidth="1"/>
    <col min="72" max="73" width="2.875" style="1" customWidth="1"/>
    <col min="74" max="74" width="4.875" style="1" customWidth="1"/>
    <col min="75" max="75" width="6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spans="4:74" s="112" customFormat="1" ht="53.25" customHeight="1">
      <c r="D1" s="113"/>
      <c r="E1" s="113"/>
      <c r="F1" s="113"/>
      <c r="G1" s="840" t="s">
        <v>172</v>
      </c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  <c r="AQ1" s="840"/>
      <c r="AR1" s="840"/>
      <c r="AS1" s="840"/>
      <c r="AT1" s="840"/>
      <c r="AU1" s="840"/>
      <c r="AV1" s="840"/>
      <c r="AW1" s="840"/>
      <c r="AX1" s="840"/>
      <c r="AY1" s="840"/>
      <c r="AZ1" s="840"/>
      <c r="BA1" s="840"/>
      <c r="BB1" s="840"/>
      <c r="BC1" s="840"/>
      <c r="BD1" s="840"/>
      <c r="BE1" s="840"/>
      <c r="BF1" s="840"/>
      <c r="BG1" s="840"/>
      <c r="BH1" s="840"/>
      <c r="BI1" s="840"/>
      <c r="BJ1" s="840"/>
      <c r="BK1" s="840"/>
      <c r="BL1" s="840"/>
      <c r="BM1" s="840"/>
      <c r="BN1" s="840"/>
      <c r="BO1" s="840"/>
      <c r="BP1" s="840"/>
      <c r="BQ1" s="840"/>
      <c r="BR1" s="840"/>
      <c r="BS1" s="840"/>
      <c r="BT1" s="114"/>
      <c r="BU1" s="114"/>
      <c r="BV1" s="114"/>
    </row>
    <row r="2" spans="4:74" s="112" customFormat="1" ht="73.5" customHeight="1">
      <c r="D2" s="841" t="s">
        <v>228</v>
      </c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  <c r="BF2" s="842"/>
      <c r="BG2" s="842"/>
      <c r="BH2" s="842"/>
      <c r="BI2" s="842"/>
      <c r="BJ2" s="842"/>
      <c r="BK2" s="842"/>
      <c r="BL2" s="842"/>
      <c r="BM2" s="842"/>
      <c r="BN2" s="842"/>
      <c r="BO2" s="842"/>
      <c r="BP2" s="842"/>
      <c r="BQ2" s="842"/>
      <c r="BR2" s="842"/>
      <c r="BS2" s="842"/>
      <c r="BT2" s="115"/>
      <c r="BU2" s="115"/>
      <c r="BV2" s="114"/>
    </row>
    <row r="3" spans="37:73" ht="24" customHeight="1"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</row>
    <row r="4" spans="1:73" ht="24" customHeight="1">
      <c r="A4" s="8"/>
      <c r="B4" s="8"/>
      <c r="C4" s="8"/>
      <c r="D4" s="8"/>
      <c r="E4" s="8"/>
      <c r="F4" s="8"/>
      <c r="G4" s="8"/>
      <c r="AK4" s="94"/>
      <c r="AL4" s="94"/>
      <c r="AM4" s="94"/>
      <c r="AN4" s="94"/>
      <c r="AO4" s="94"/>
      <c r="AP4" s="843" t="s">
        <v>3</v>
      </c>
      <c r="AQ4" s="843"/>
      <c r="AR4" s="843"/>
      <c r="AS4" s="843"/>
      <c r="AT4" s="843"/>
      <c r="AU4" s="843"/>
      <c r="AV4" s="843"/>
      <c r="AW4" s="843"/>
      <c r="AX4" s="843"/>
      <c r="AY4" s="843"/>
      <c r="AZ4" s="843"/>
      <c r="BA4" s="843"/>
      <c r="BB4" s="843"/>
      <c r="BC4" s="843"/>
      <c r="BD4" s="843"/>
      <c r="BE4" s="843"/>
      <c r="BF4" s="843"/>
      <c r="BG4" s="843"/>
      <c r="BH4" s="843"/>
      <c r="BI4" s="843"/>
      <c r="BJ4" s="843"/>
      <c r="BK4" s="843"/>
      <c r="BL4" s="843"/>
      <c r="BM4" s="843"/>
      <c r="BN4" s="843"/>
      <c r="BO4" s="843"/>
      <c r="BP4" s="843"/>
      <c r="BQ4" s="843"/>
      <c r="BR4" s="843"/>
      <c r="BS4" s="843"/>
      <c r="BT4" s="843"/>
      <c r="BU4" s="843"/>
    </row>
    <row r="5" spans="1:73" ht="24" customHeight="1">
      <c r="A5" s="8"/>
      <c r="B5" s="8"/>
      <c r="C5" s="8"/>
      <c r="D5" s="8"/>
      <c r="E5" s="8"/>
      <c r="F5" s="8"/>
      <c r="G5" s="8"/>
      <c r="AK5" s="843" t="s">
        <v>229</v>
      </c>
      <c r="AL5" s="843"/>
      <c r="AM5" s="843"/>
      <c r="AN5" s="843"/>
      <c r="AO5" s="843"/>
      <c r="AP5" s="843"/>
      <c r="AQ5" s="843"/>
      <c r="AR5" s="843"/>
      <c r="AS5" s="843"/>
      <c r="AT5" s="843"/>
      <c r="AU5" s="843"/>
      <c r="AV5" s="843"/>
      <c r="AW5" s="843"/>
      <c r="AX5" s="843"/>
      <c r="AY5" s="843"/>
      <c r="AZ5" s="843"/>
      <c r="BA5" s="843"/>
      <c r="BB5" s="843"/>
      <c r="BC5" s="843"/>
      <c r="BD5" s="843"/>
      <c r="BE5" s="843"/>
      <c r="BF5" s="843"/>
      <c r="BG5" s="843"/>
      <c r="BH5" s="843"/>
      <c r="BI5" s="843"/>
      <c r="BJ5" s="843"/>
      <c r="BK5" s="843"/>
      <c r="BL5" s="843"/>
      <c r="BM5" s="843"/>
      <c r="BN5" s="843"/>
      <c r="BO5" s="843"/>
      <c r="BP5" s="843"/>
      <c r="BQ5" s="843"/>
      <c r="BR5" s="843"/>
      <c r="BS5" s="843"/>
      <c r="BT5" s="843"/>
      <c r="BU5" s="843"/>
    </row>
    <row r="6" spans="1:73" ht="24" customHeight="1">
      <c r="A6" s="8"/>
      <c r="B6" s="8"/>
      <c r="C6" s="8"/>
      <c r="D6" s="8"/>
      <c r="E6" s="8"/>
      <c r="F6" s="8"/>
      <c r="G6" s="8"/>
      <c r="AK6" s="94"/>
      <c r="AL6" s="94"/>
      <c r="AM6" s="94"/>
      <c r="AN6" s="94"/>
      <c r="AO6" s="94"/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  <c r="BC6" s="843"/>
      <c r="BD6" s="843"/>
      <c r="BE6" s="843"/>
      <c r="BF6" s="843"/>
      <c r="BG6" s="843"/>
      <c r="BH6" s="843"/>
      <c r="BI6" s="843"/>
      <c r="BJ6" s="843"/>
      <c r="BK6" s="843"/>
      <c r="BL6" s="843"/>
      <c r="BM6" s="843"/>
      <c r="BN6" s="843"/>
      <c r="BO6" s="843"/>
      <c r="BP6" s="843"/>
      <c r="BQ6" s="843"/>
      <c r="BR6" s="843"/>
      <c r="BS6" s="843"/>
      <c r="BT6" s="843"/>
      <c r="BU6" s="843"/>
    </row>
    <row r="7" spans="1:73" ht="24" customHeight="1">
      <c r="A7" s="8"/>
      <c r="B7" s="8"/>
      <c r="C7" s="8"/>
      <c r="D7" s="8"/>
      <c r="E7" s="8"/>
      <c r="F7" s="8"/>
      <c r="G7" s="8"/>
      <c r="AK7" s="94"/>
      <c r="AL7" s="94"/>
      <c r="AM7" s="94"/>
      <c r="AN7" s="94"/>
      <c r="AO7" s="94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</row>
    <row r="8" spans="1:73" ht="24" customHeight="1">
      <c r="A8" s="8"/>
      <c r="B8" s="8"/>
      <c r="C8" s="8"/>
      <c r="D8" s="8"/>
      <c r="E8" s="8"/>
      <c r="F8" s="8"/>
      <c r="G8" s="8"/>
      <c r="AK8" s="94"/>
      <c r="AL8" s="94"/>
      <c r="AM8" s="94"/>
      <c r="AN8" s="94"/>
      <c r="AO8" s="94"/>
      <c r="AP8" s="843" t="s">
        <v>230</v>
      </c>
      <c r="AQ8" s="843"/>
      <c r="AR8" s="843"/>
      <c r="AS8" s="843"/>
      <c r="AT8" s="843"/>
      <c r="AU8" s="843"/>
      <c r="AV8" s="843"/>
      <c r="AW8" s="843"/>
      <c r="AX8" s="843"/>
      <c r="AY8" s="843"/>
      <c r="AZ8" s="843"/>
      <c r="BA8" s="843"/>
      <c r="BB8" s="843"/>
      <c r="BC8" s="843"/>
      <c r="BD8" s="843"/>
      <c r="BE8" s="843"/>
      <c r="BF8" s="843"/>
      <c r="BG8" s="843"/>
      <c r="BH8" s="843"/>
      <c r="BI8" s="843"/>
      <c r="BJ8" s="843"/>
      <c r="BK8" s="843"/>
      <c r="BL8" s="843"/>
      <c r="BM8" s="843"/>
      <c r="BN8" s="843"/>
      <c r="BO8" s="843"/>
      <c r="BP8" s="843"/>
      <c r="BQ8" s="843"/>
      <c r="BR8" s="843"/>
      <c r="BS8" s="843"/>
      <c r="BT8" s="843"/>
      <c r="BU8" s="843"/>
    </row>
    <row r="9" spans="1:73" ht="24" customHeight="1">
      <c r="A9" s="8"/>
      <c r="B9" s="8"/>
      <c r="C9" s="8"/>
      <c r="D9" s="8"/>
      <c r="E9" s="8"/>
      <c r="F9" s="8"/>
      <c r="G9" s="8"/>
      <c r="AK9" s="94"/>
      <c r="AL9" s="94"/>
      <c r="AM9" s="94"/>
      <c r="AN9" s="94"/>
      <c r="AO9" s="94"/>
      <c r="AP9" s="844"/>
      <c r="AQ9" s="844"/>
      <c r="AR9" s="844"/>
      <c r="AS9" s="844"/>
      <c r="AT9" s="844"/>
      <c r="AU9" s="844"/>
      <c r="AV9" s="844"/>
      <c r="AW9" s="844"/>
      <c r="AX9" s="844"/>
      <c r="AY9" s="844"/>
      <c r="AZ9" s="844"/>
      <c r="BA9" s="844"/>
      <c r="BB9" s="844"/>
      <c r="BC9" s="844"/>
      <c r="BD9" s="844"/>
      <c r="BE9" s="844"/>
      <c r="BF9" s="844"/>
      <c r="BG9" s="844"/>
      <c r="BH9" s="844"/>
      <c r="BI9" s="844"/>
      <c r="BJ9" s="844"/>
      <c r="BK9" s="844"/>
      <c r="BL9" s="844"/>
      <c r="BM9" s="844"/>
      <c r="BN9" s="844"/>
      <c r="BO9" s="844"/>
      <c r="BP9" s="844"/>
      <c r="BQ9" s="844"/>
      <c r="BR9" s="844"/>
      <c r="BS9" s="844"/>
      <c r="BT9" s="844"/>
      <c r="BU9" s="844"/>
    </row>
    <row r="10" spans="1:73" ht="24" customHeight="1">
      <c r="A10" s="8"/>
      <c r="B10" s="8"/>
      <c r="C10" s="8"/>
      <c r="D10" s="8"/>
      <c r="E10" s="8"/>
      <c r="F10" s="8"/>
      <c r="G10" s="8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96"/>
      <c r="AL10" s="96"/>
      <c r="AM10" s="96"/>
      <c r="AN10" s="96"/>
      <c r="AO10" s="96"/>
      <c r="AP10" s="843" t="s">
        <v>231</v>
      </c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3"/>
      <c r="BD10" s="843"/>
      <c r="BE10" s="843"/>
      <c r="BF10" s="843"/>
      <c r="BG10" s="843"/>
      <c r="BH10" s="843"/>
      <c r="BI10" s="843"/>
      <c r="BJ10" s="843"/>
      <c r="BK10" s="843"/>
      <c r="BL10" s="843"/>
      <c r="BM10" s="843"/>
      <c r="BN10" s="843"/>
      <c r="BO10" s="843"/>
      <c r="BP10" s="843"/>
      <c r="BQ10" s="843"/>
      <c r="BR10" s="843"/>
      <c r="BS10" s="843"/>
      <c r="BT10" s="843"/>
      <c r="BU10" s="843"/>
    </row>
    <row r="11" spans="1:60" ht="24" customHeight="1">
      <c r="A11" s="8"/>
      <c r="B11" s="8"/>
      <c r="C11" s="8"/>
      <c r="D11" s="8"/>
      <c r="E11" s="8"/>
      <c r="F11" s="8"/>
      <c r="G11" s="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21.75" customHeight="1">
      <c r="A12" s="8"/>
      <c r="B12" s="8"/>
      <c r="C12" s="8"/>
      <c r="D12" s="8"/>
      <c r="E12" s="8"/>
      <c r="F12" s="8"/>
      <c r="G12" s="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21.75" customHeight="1">
      <c r="A13" s="8"/>
      <c r="B13" s="8"/>
      <c r="C13" s="8"/>
      <c r="D13" s="8"/>
      <c r="E13" s="8"/>
      <c r="F13" s="8"/>
      <c r="G13" s="8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21.75" customHeight="1">
      <c r="A14" s="8"/>
      <c r="B14" s="8"/>
      <c r="C14" s="8"/>
      <c r="D14" s="8"/>
      <c r="E14" s="8"/>
      <c r="F14" s="8"/>
      <c r="G14" s="8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21.75" customHeight="1">
      <c r="A15" s="8"/>
      <c r="B15" s="8"/>
      <c r="C15" s="8"/>
      <c r="D15" s="8"/>
      <c r="E15" s="8"/>
      <c r="F15" s="8"/>
      <c r="G15" s="8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21.75" customHeight="1">
      <c r="A16" s="8"/>
      <c r="B16" s="8"/>
      <c r="C16" s="8"/>
      <c r="D16" s="8"/>
      <c r="E16" s="8"/>
      <c r="F16" s="8"/>
      <c r="G16" s="8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3" ht="21.75" customHeight="1">
      <c r="A22" s="11"/>
      <c r="Z22" s="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</row>
    <row r="23" spans="1:63" ht="24" customHeight="1">
      <c r="A23" s="11"/>
      <c r="M23" s="94"/>
      <c r="N23" s="94"/>
      <c r="O23" s="94"/>
      <c r="P23" s="94"/>
      <c r="Q23" s="94"/>
      <c r="R23" s="94"/>
      <c r="S23" s="94"/>
      <c r="T23" s="94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4"/>
      <c r="BC23" s="94"/>
      <c r="BD23" s="96"/>
      <c r="BE23" s="94"/>
      <c r="BF23" s="94"/>
      <c r="BG23" s="94"/>
      <c r="BH23" s="94"/>
      <c r="BI23" s="94"/>
      <c r="BJ23" s="94"/>
      <c r="BK23" s="94"/>
    </row>
    <row r="24" spans="1:63" ht="52.5" customHeight="1">
      <c r="A24" s="11"/>
      <c r="M24" s="94"/>
      <c r="N24" s="94"/>
      <c r="O24" s="94"/>
      <c r="P24" s="94"/>
      <c r="Q24" s="848" t="s">
        <v>4</v>
      </c>
      <c r="R24" s="848"/>
      <c r="S24" s="848"/>
      <c r="T24" s="848"/>
      <c r="U24" s="848"/>
      <c r="V24" s="848"/>
      <c r="W24" s="848"/>
      <c r="X24" s="848"/>
      <c r="Y24" s="848"/>
      <c r="Z24" s="848"/>
      <c r="AA24" s="848"/>
      <c r="AB24" s="848"/>
      <c r="AC24" s="848"/>
      <c r="AD24" s="848"/>
      <c r="AE24" s="848"/>
      <c r="AF24" s="848"/>
      <c r="AG24" s="848"/>
      <c r="AH24" s="848"/>
      <c r="AI24" s="848"/>
      <c r="AJ24" s="848"/>
      <c r="AK24" s="848"/>
      <c r="AL24" s="848"/>
      <c r="AM24" s="848"/>
      <c r="AN24" s="848"/>
      <c r="AO24" s="848"/>
      <c r="AP24" s="848"/>
      <c r="AQ24" s="848"/>
      <c r="AR24" s="848"/>
      <c r="AS24" s="848"/>
      <c r="AT24" s="848"/>
      <c r="AU24" s="848"/>
      <c r="AV24" s="848"/>
      <c r="AW24" s="848"/>
      <c r="AX24" s="848"/>
      <c r="AY24" s="848"/>
      <c r="AZ24" s="848"/>
      <c r="BA24" s="848"/>
      <c r="BB24" s="98"/>
      <c r="BC24" s="98"/>
      <c r="BD24" s="98"/>
      <c r="BE24" s="98"/>
      <c r="BF24" s="98"/>
      <c r="BG24" s="98"/>
      <c r="BH24" s="98"/>
      <c r="BI24" s="98"/>
      <c r="BJ24" s="98"/>
      <c r="BK24" s="98"/>
    </row>
    <row r="25" spans="1:63" ht="33.75" customHeight="1">
      <c r="A25" s="11"/>
      <c r="M25" s="849" t="s">
        <v>79</v>
      </c>
      <c r="N25" s="849"/>
      <c r="O25" s="849"/>
      <c r="P25" s="849"/>
      <c r="Q25" s="849"/>
      <c r="R25" s="849"/>
      <c r="S25" s="849"/>
      <c r="T25" s="849"/>
      <c r="U25" s="849"/>
      <c r="V25" s="849"/>
      <c r="W25" s="849"/>
      <c r="X25" s="849"/>
      <c r="Y25" s="849"/>
      <c r="Z25" s="849"/>
      <c r="AA25" s="849"/>
      <c r="AB25" s="849"/>
      <c r="AC25" s="849"/>
      <c r="AD25" s="849"/>
      <c r="AE25" s="849"/>
      <c r="AF25" s="849"/>
      <c r="AG25" s="849"/>
      <c r="AH25" s="849"/>
      <c r="AI25" s="849"/>
      <c r="AJ25" s="849"/>
      <c r="AK25" s="849"/>
      <c r="AL25" s="849"/>
      <c r="AM25" s="849"/>
      <c r="AN25" s="849"/>
      <c r="AO25" s="849"/>
      <c r="AP25" s="849"/>
      <c r="AQ25" s="849"/>
      <c r="AR25" s="849"/>
      <c r="AS25" s="849"/>
      <c r="AT25" s="849"/>
      <c r="AU25" s="849"/>
      <c r="AV25" s="849"/>
      <c r="AW25" s="849"/>
      <c r="AX25" s="849"/>
      <c r="AY25" s="849"/>
      <c r="AZ25" s="849"/>
      <c r="BA25" s="849"/>
      <c r="BB25" s="849"/>
      <c r="BC25" s="849"/>
      <c r="BD25" s="99"/>
      <c r="BE25" s="99"/>
      <c r="BF25" s="99"/>
      <c r="BG25" s="99"/>
      <c r="BH25" s="99"/>
      <c r="BI25" s="99"/>
      <c r="BJ25" s="99"/>
      <c r="BK25" s="99"/>
    </row>
    <row r="26" spans="1:63" ht="24" customHeight="1">
      <c r="A26" s="11"/>
      <c r="L26" s="839" t="s">
        <v>109</v>
      </c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39"/>
      <c r="AK26" s="839"/>
      <c r="AL26" s="839"/>
      <c r="AM26" s="839"/>
      <c r="AN26" s="839"/>
      <c r="AO26" s="839"/>
      <c r="AP26" s="839"/>
      <c r="AQ26" s="839"/>
      <c r="AR26" s="839"/>
      <c r="AS26" s="839"/>
      <c r="AT26" s="839"/>
      <c r="AU26" s="839"/>
      <c r="AV26" s="839"/>
      <c r="AW26" s="839"/>
      <c r="AX26" s="839"/>
      <c r="AY26" s="839"/>
      <c r="AZ26" s="839"/>
      <c r="BA26" s="839"/>
      <c r="BB26" s="839"/>
      <c r="BC26" s="839"/>
      <c r="BD26" s="839"/>
      <c r="BE26" s="839"/>
      <c r="BF26" s="839"/>
      <c r="BG26" s="839"/>
      <c r="BH26" s="839"/>
      <c r="BI26" s="99"/>
      <c r="BJ26" s="99"/>
      <c r="BK26" s="99"/>
    </row>
    <row r="27" spans="1:63" ht="24" customHeight="1">
      <c r="A27" s="11"/>
      <c r="M27" s="94"/>
      <c r="N27" s="94"/>
      <c r="O27" s="94"/>
      <c r="P27" s="94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39"/>
      <c r="AF27" s="839"/>
      <c r="AG27" s="839"/>
      <c r="AH27" s="839"/>
      <c r="AI27" s="839"/>
      <c r="AJ27" s="839"/>
      <c r="AK27" s="839"/>
      <c r="AL27" s="839"/>
      <c r="AM27" s="839"/>
      <c r="AN27" s="839"/>
      <c r="AO27" s="839"/>
      <c r="AP27" s="839"/>
      <c r="AQ27" s="839"/>
      <c r="AR27" s="839"/>
      <c r="AS27" s="839"/>
      <c r="AT27" s="839"/>
      <c r="AU27" s="839"/>
      <c r="AV27" s="839"/>
      <c r="AW27" s="839"/>
      <c r="AX27" s="839"/>
      <c r="AY27" s="839"/>
      <c r="AZ27" s="839"/>
      <c r="BA27" s="839"/>
      <c r="BB27" s="94"/>
      <c r="BC27" s="94"/>
      <c r="BD27" s="96"/>
      <c r="BE27" s="94"/>
      <c r="BF27" s="94"/>
      <c r="BG27" s="94"/>
      <c r="BH27" s="94"/>
      <c r="BI27" s="94"/>
      <c r="BJ27" s="94"/>
      <c r="BK27" s="94"/>
    </row>
    <row r="28" spans="1:63" ht="24" customHeight="1">
      <c r="A28" s="11"/>
      <c r="M28" s="94"/>
      <c r="N28" s="839" t="s">
        <v>80</v>
      </c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839"/>
      <c r="AH28" s="839"/>
      <c r="AI28" s="839"/>
      <c r="AJ28" s="839"/>
      <c r="AK28" s="839"/>
      <c r="AL28" s="839"/>
      <c r="AM28" s="839"/>
      <c r="AN28" s="839"/>
      <c r="AO28" s="839"/>
      <c r="AP28" s="839"/>
      <c r="AQ28" s="839"/>
      <c r="AR28" s="839"/>
      <c r="AS28" s="839"/>
      <c r="AT28" s="839"/>
      <c r="AU28" s="839"/>
      <c r="AV28" s="839"/>
      <c r="AW28" s="839"/>
      <c r="AX28" s="839"/>
      <c r="AY28" s="839"/>
      <c r="AZ28" s="839"/>
      <c r="BA28" s="839"/>
      <c r="BB28" s="839"/>
      <c r="BC28" s="839"/>
      <c r="BD28" s="839"/>
      <c r="BE28" s="839"/>
      <c r="BF28" s="94"/>
      <c r="BG28" s="94"/>
      <c r="BH28" s="94"/>
      <c r="BI28" s="94"/>
      <c r="BJ28" s="94"/>
      <c r="BK28" s="94"/>
    </row>
    <row r="29" spans="1:63" ht="24" customHeight="1">
      <c r="A29" s="11"/>
      <c r="J29" s="839" t="s">
        <v>81</v>
      </c>
      <c r="K29" s="839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39"/>
      <c r="X29" s="839"/>
      <c r="Y29" s="839"/>
      <c r="Z29" s="839"/>
      <c r="AA29" s="839"/>
      <c r="AB29" s="839"/>
      <c r="AC29" s="839"/>
      <c r="AD29" s="839"/>
      <c r="AE29" s="839"/>
      <c r="AF29" s="839"/>
      <c r="AG29" s="839"/>
      <c r="AH29" s="839"/>
      <c r="AI29" s="839"/>
      <c r="AJ29" s="839"/>
      <c r="AK29" s="839"/>
      <c r="AL29" s="839"/>
      <c r="AM29" s="839"/>
      <c r="AN29" s="839"/>
      <c r="AO29" s="839"/>
      <c r="AP29" s="839"/>
      <c r="AQ29" s="839"/>
      <c r="AR29" s="839"/>
      <c r="AS29" s="839"/>
      <c r="AT29" s="839"/>
      <c r="AU29" s="839"/>
      <c r="AV29" s="839"/>
      <c r="AW29" s="839"/>
      <c r="AX29" s="839"/>
      <c r="AY29" s="839"/>
      <c r="AZ29" s="839"/>
      <c r="BA29" s="839"/>
      <c r="BB29" s="839"/>
      <c r="BC29" s="839"/>
      <c r="BD29" s="839"/>
      <c r="BE29" s="839"/>
      <c r="BF29" s="839"/>
      <c r="BG29" s="839"/>
      <c r="BH29" s="839"/>
      <c r="BI29" s="94"/>
      <c r="BJ29" s="94"/>
      <c r="BK29" s="94"/>
    </row>
    <row r="30" spans="1:63" ht="24" customHeight="1">
      <c r="A30" s="11"/>
      <c r="M30" s="94"/>
      <c r="N30" s="94"/>
      <c r="O30" s="94"/>
      <c r="P30" s="94"/>
      <c r="Q30" s="839" t="s">
        <v>232</v>
      </c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39"/>
      <c r="AK30" s="839"/>
      <c r="AL30" s="839"/>
      <c r="AM30" s="839"/>
      <c r="AN30" s="839"/>
      <c r="AO30" s="839"/>
      <c r="AP30" s="839"/>
      <c r="AQ30" s="839"/>
      <c r="AR30" s="839"/>
      <c r="AS30" s="839"/>
      <c r="AT30" s="839"/>
      <c r="AU30" s="839"/>
      <c r="AV30" s="839"/>
      <c r="AW30" s="839"/>
      <c r="AX30" s="839"/>
      <c r="AY30" s="839"/>
      <c r="AZ30" s="839"/>
      <c r="BA30" s="839"/>
      <c r="BB30" s="94"/>
      <c r="BC30" s="94"/>
      <c r="BD30" s="96"/>
      <c r="BE30" s="94"/>
      <c r="BF30" s="94"/>
      <c r="BG30" s="94"/>
      <c r="BH30" s="94"/>
      <c r="BI30" s="94"/>
      <c r="BJ30" s="94"/>
      <c r="BK30" s="94"/>
    </row>
    <row r="31" spans="1:63" ht="24" customHeight="1">
      <c r="A31" s="11"/>
      <c r="M31" s="94"/>
      <c r="N31" s="94"/>
      <c r="O31" s="94"/>
      <c r="P31" s="94"/>
      <c r="Q31" s="839" t="s">
        <v>2</v>
      </c>
      <c r="R31" s="839"/>
      <c r="S31" s="839"/>
      <c r="T31" s="839"/>
      <c r="U31" s="839"/>
      <c r="V31" s="839"/>
      <c r="W31" s="839"/>
      <c r="X31" s="839"/>
      <c r="Y31" s="839"/>
      <c r="Z31" s="839"/>
      <c r="AA31" s="839"/>
      <c r="AB31" s="839"/>
      <c r="AC31" s="839"/>
      <c r="AD31" s="839"/>
      <c r="AE31" s="839"/>
      <c r="AF31" s="839"/>
      <c r="AG31" s="839"/>
      <c r="AH31" s="839"/>
      <c r="AI31" s="839"/>
      <c r="AJ31" s="839"/>
      <c r="AK31" s="839"/>
      <c r="AL31" s="839"/>
      <c r="AM31" s="839"/>
      <c r="AN31" s="839"/>
      <c r="AO31" s="839"/>
      <c r="AP31" s="839"/>
      <c r="AQ31" s="839"/>
      <c r="AR31" s="839"/>
      <c r="AS31" s="839"/>
      <c r="AT31" s="839"/>
      <c r="AU31" s="839"/>
      <c r="AV31" s="839"/>
      <c r="AW31" s="839"/>
      <c r="AX31" s="839"/>
      <c r="AY31" s="839"/>
      <c r="AZ31" s="839"/>
      <c r="BA31" s="839"/>
      <c r="BB31" s="94"/>
      <c r="BC31" s="94"/>
      <c r="BD31" s="96"/>
      <c r="BE31" s="94"/>
      <c r="BF31" s="94"/>
      <c r="BG31" s="94"/>
      <c r="BH31" s="94"/>
      <c r="BI31" s="94"/>
      <c r="BJ31" s="94"/>
      <c r="BK31" s="94"/>
    </row>
    <row r="32" spans="1:63" ht="24" customHeight="1">
      <c r="A32" s="11"/>
      <c r="M32" s="94"/>
      <c r="N32" s="94"/>
      <c r="O32" s="94"/>
      <c r="P32" s="94"/>
      <c r="Q32" s="839" t="s">
        <v>110</v>
      </c>
      <c r="R32" s="839"/>
      <c r="S32" s="839"/>
      <c r="T32" s="839"/>
      <c r="U32" s="839"/>
      <c r="V32" s="839"/>
      <c r="W32" s="839"/>
      <c r="X32" s="839"/>
      <c r="Y32" s="839"/>
      <c r="Z32" s="839"/>
      <c r="AA32" s="839"/>
      <c r="AB32" s="839"/>
      <c r="AC32" s="839"/>
      <c r="AD32" s="839"/>
      <c r="AE32" s="839"/>
      <c r="AF32" s="839"/>
      <c r="AG32" s="839"/>
      <c r="AH32" s="839"/>
      <c r="AI32" s="839"/>
      <c r="AJ32" s="839"/>
      <c r="AK32" s="839"/>
      <c r="AL32" s="839"/>
      <c r="AM32" s="839"/>
      <c r="AN32" s="839"/>
      <c r="AO32" s="839"/>
      <c r="AP32" s="839"/>
      <c r="AQ32" s="839"/>
      <c r="AR32" s="839"/>
      <c r="AS32" s="839"/>
      <c r="AT32" s="839"/>
      <c r="AU32" s="839"/>
      <c r="AV32" s="839"/>
      <c r="AW32" s="839"/>
      <c r="AX32" s="839"/>
      <c r="AY32" s="839"/>
      <c r="AZ32" s="839"/>
      <c r="BA32" s="839"/>
      <c r="BB32" s="94"/>
      <c r="BC32" s="94"/>
      <c r="BD32" s="96"/>
      <c r="BE32" s="94"/>
      <c r="BF32" s="94"/>
      <c r="BG32" s="94"/>
      <c r="BH32" s="94"/>
      <c r="BI32" s="94"/>
      <c r="BJ32" s="94"/>
      <c r="BK32" s="94"/>
    </row>
    <row r="33" spans="1:74" s="117" customFormat="1" ht="33.75" customHeight="1">
      <c r="A33" s="116"/>
      <c r="H33" s="7"/>
      <c r="I33" s="845" t="s">
        <v>111</v>
      </c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5"/>
      <c r="AI33" s="845"/>
      <c r="AJ33" s="845"/>
      <c r="AK33" s="845"/>
      <c r="AL33" s="845"/>
      <c r="AM33" s="845"/>
      <c r="AN33" s="845"/>
      <c r="AO33" s="845"/>
      <c r="AP33" s="845"/>
      <c r="AQ33" s="845"/>
      <c r="AR33" s="845"/>
      <c r="AS33" s="845"/>
      <c r="AT33" s="845"/>
      <c r="AU33" s="845"/>
      <c r="AV33" s="845"/>
      <c r="AW33" s="845"/>
      <c r="AX33" s="845"/>
      <c r="AY33" s="845"/>
      <c r="AZ33" s="845"/>
      <c r="BA33" s="845"/>
      <c r="BB33" s="845"/>
      <c r="BC33" s="845"/>
      <c r="BD33" s="845"/>
      <c r="BE33" s="845"/>
      <c r="BF33" s="845"/>
      <c r="BG33" s="845"/>
      <c r="BH33" s="845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63" ht="24" customHeight="1">
      <c r="A34" s="11"/>
      <c r="M34" s="94"/>
      <c r="N34" s="94"/>
      <c r="O34" s="94"/>
      <c r="P34" s="94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94"/>
      <c r="BC34" s="94"/>
      <c r="BD34" s="96"/>
      <c r="BE34" s="94"/>
      <c r="BF34" s="94"/>
      <c r="BG34" s="94"/>
      <c r="BH34" s="94"/>
      <c r="BI34" s="94"/>
      <c r="BJ34" s="94"/>
      <c r="BK34" s="94"/>
    </row>
    <row r="35" spans="1:63" ht="24" customHeight="1">
      <c r="A35" s="11"/>
      <c r="M35" s="849" t="s">
        <v>218</v>
      </c>
      <c r="N35" s="849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  <c r="AA35" s="849"/>
      <c r="AB35" s="849"/>
      <c r="AC35" s="849"/>
      <c r="AD35" s="849"/>
      <c r="AE35" s="849"/>
      <c r="AF35" s="849"/>
      <c r="AG35" s="849"/>
      <c r="AH35" s="849"/>
      <c r="AI35" s="849"/>
      <c r="AJ35" s="849"/>
      <c r="AK35" s="849"/>
      <c r="AL35" s="849"/>
      <c r="AM35" s="849"/>
      <c r="AN35" s="849"/>
      <c r="AO35" s="849"/>
      <c r="AP35" s="849"/>
      <c r="AQ35" s="849"/>
      <c r="AR35" s="849"/>
      <c r="AS35" s="849"/>
      <c r="AT35" s="849"/>
      <c r="AU35" s="849"/>
      <c r="AV35" s="849"/>
      <c r="AW35" s="849"/>
      <c r="AX35" s="849"/>
      <c r="AY35" s="849"/>
      <c r="AZ35" s="849"/>
      <c r="BA35" s="849"/>
      <c r="BB35" s="849"/>
      <c r="BC35" s="94"/>
      <c r="BD35" s="96"/>
      <c r="BE35" s="94"/>
      <c r="BF35" s="94"/>
      <c r="BG35" s="94"/>
      <c r="BH35" s="94"/>
      <c r="BI35" s="94"/>
      <c r="BJ35" s="94"/>
      <c r="BK35" s="94"/>
    </row>
    <row r="36" spans="13:63" ht="24" customHeight="1"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844"/>
      <c r="BC36" s="844"/>
      <c r="BD36" s="844"/>
      <c r="BE36" s="844"/>
      <c r="BF36" s="844"/>
      <c r="BG36" s="844"/>
      <c r="BH36" s="844"/>
      <c r="BI36" s="844"/>
      <c r="BJ36" s="844"/>
      <c r="BK36" s="844"/>
    </row>
    <row r="37" spans="1:63" ht="21.75" customHeight="1">
      <c r="A37" s="9"/>
      <c r="B37" s="9"/>
      <c r="C37" s="9"/>
      <c r="D37" s="9"/>
      <c r="E37" s="9"/>
      <c r="F37" s="9"/>
      <c r="G37" s="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</row>
    <row r="38" spans="1:63" ht="21.75" customHeight="1">
      <c r="A38" s="9"/>
      <c r="B38" s="9"/>
      <c r="C38" s="9"/>
      <c r="D38" s="9"/>
      <c r="E38" s="9"/>
      <c r="F38" s="9"/>
      <c r="G38" s="9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4" customHeight="1">
      <c r="A43" s="9"/>
      <c r="B43" s="9"/>
      <c r="C43" s="9"/>
      <c r="D43" s="9"/>
      <c r="E43" s="9"/>
      <c r="F43" s="9"/>
      <c r="G43" s="9"/>
    </row>
    <row r="44" spans="1:73" ht="24" customHeight="1">
      <c r="A44" s="9"/>
      <c r="B44" s="9"/>
      <c r="C44" s="9"/>
      <c r="D44" s="9"/>
      <c r="E44" s="9"/>
      <c r="F44" s="9"/>
      <c r="G44" s="9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</row>
    <row r="45" spans="1:73" ht="24" customHeight="1">
      <c r="A45" s="9"/>
      <c r="B45" s="9"/>
      <c r="C45" s="9"/>
      <c r="D45" s="9"/>
      <c r="E45" s="9"/>
      <c r="F45" s="9"/>
      <c r="G45" s="9"/>
      <c r="AS45" s="846" t="s">
        <v>112</v>
      </c>
      <c r="AT45" s="846"/>
      <c r="AU45" s="846"/>
      <c r="AV45" s="846"/>
      <c r="AW45" s="846"/>
      <c r="AX45" s="846"/>
      <c r="AY45" s="846"/>
      <c r="AZ45" s="846"/>
      <c r="BA45" s="846"/>
      <c r="BB45" s="846"/>
      <c r="BC45" s="846"/>
      <c r="BD45" s="846"/>
      <c r="BE45" s="846"/>
      <c r="BF45" s="846"/>
      <c r="BG45" s="846"/>
      <c r="BH45" s="846"/>
      <c r="BI45" s="846"/>
      <c r="BJ45" s="846"/>
      <c r="BK45" s="846"/>
      <c r="BL45" s="846"/>
      <c r="BM45" s="846"/>
      <c r="BN45" s="846"/>
      <c r="BO45" s="846"/>
      <c r="BP45" s="846"/>
      <c r="BQ45" s="846"/>
      <c r="BR45" s="846"/>
      <c r="BS45" s="846"/>
      <c r="BT45" s="94"/>
      <c r="BU45" s="94"/>
    </row>
    <row r="46" spans="1:73" ht="24" customHeight="1">
      <c r="A46" s="9"/>
      <c r="B46" s="9"/>
      <c r="C46" s="9"/>
      <c r="D46" s="9"/>
      <c r="E46" s="9"/>
      <c r="F46" s="9"/>
      <c r="G46" s="9"/>
      <c r="AS46" s="846" t="s">
        <v>5</v>
      </c>
      <c r="AT46" s="846"/>
      <c r="AU46" s="846"/>
      <c r="AV46" s="846"/>
      <c r="AW46" s="846"/>
      <c r="AX46" s="846"/>
      <c r="AY46" s="846"/>
      <c r="AZ46" s="846"/>
      <c r="BA46" s="846"/>
      <c r="BB46" s="846"/>
      <c r="BC46" s="846"/>
      <c r="BD46" s="846"/>
      <c r="BE46" s="846"/>
      <c r="BF46" s="846"/>
      <c r="BG46" s="846"/>
      <c r="BH46" s="846"/>
      <c r="BI46" s="846"/>
      <c r="BJ46" s="846"/>
      <c r="BK46" s="846"/>
      <c r="BL46" s="846"/>
      <c r="BM46" s="846"/>
      <c r="BN46" s="846"/>
      <c r="BO46" s="846"/>
      <c r="BP46" s="846"/>
      <c r="BQ46" s="846"/>
      <c r="BR46" s="846"/>
      <c r="BS46" s="846"/>
      <c r="BT46" s="94"/>
      <c r="BU46" s="94"/>
    </row>
    <row r="47" spans="1:73" ht="24" customHeight="1">
      <c r="A47" s="9"/>
      <c r="B47" s="9"/>
      <c r="C47" s="9"/>
      <c r="D47" s="9"/>
      <c r="E47" s="9"/>
      <c r="F47" s="9"/>
      <c r="G47" s="9"/>
      <c r="AS47" s="846" t="s">
        <v>219</v>
      </c>
      <c r="AT47" s="846"/>
      <c r="AU47" s="846"/>
      <c r="AV47" s="846"/>
      <c r="AW47" s="846"/>
      <c r="AX47" s="846"/>
      <c r="AY47" s="846"/>
      <c r="AZ47" s="846"/>
      <c r="BA47" s="846"/>
      <c r="BB47" s="846"/>
      <c r="BC47" s="846"/>
      <c r="BD47" s="846"/>
      <c r="BE47" s="846"/>
      <c r="BF47" s="846"/>
      <c r="BG47" s="846"/>
      <c r="BH47" s="846"/>
      <c r="BI47" s="846"/>
      <c r="BJ47" s="846"/>
      <c r="BK47" s="846"/>
      <c r="BL47" s="846"/>
      <c r="BM47" s="846"/>
      <c r="BN47" s="846"/>
      <c r="BO47" s="846"/>
      <c r="BP47" s="846"/>
      <c r="BQ47" s="846"/>
      <c r="BR47" s="846"/>
      <c r="BS47" s="846"/>
      <c r="BT47" s="94"/>
      <c r="BU47" s="94"/>
    </row>
    <row r="48" spans="1:73" ht="24" customHeight="1">
      <c r="A48" s="9"/>
      <c r="B48" s="9"/>
      <c r="C48" s="9"/>
      <c r="D48" s="9"/>
      <c r="E48" s="9"/>
      <c r="F48" s="9"/>
      <c r="G48" s="9"/>
      <c r="AS48" s="850" t="s">
        <v>220</v>
      </c>
      <c r="AT48" s="850"/>
      <c r="AU48" s="850"/>
      <c r="AV48" s="850"/>
      <c r="AW48" s="850"/>
      <c r="AX48" s="850"/>
      <c r="AY48" s="850"/>
      <c r="AZ48" s="850"/>
      <c r="BA48" s="850"/>
      <c r="BB48" s="850"/>
      <c r="BC48" s="850"/>
      <c r="BD48" s="850"/>
      <c r="BE48" s="850"/>
      <c r="BF48" s="850"/>
      <c r="BG48" s="850"/>
      <c r="BH48" s="850"/>
      <c r="BI48" s="850"/>
      <c r="BJ48" s="850"/>
      <c r="BK48" s="850"/>
      <c r="BL48" s="850"/>
      <c r="BM48" s="850"/>
      <c r="BN48" s="850"/>
      <c r="BO48" s="850"/>
      <c r="BP48" s="850"/>
      <c r="BQ48" s="850"/>
      <c r="BR48" s="850"/>
      <c r="BS48" s="850"/>
      <c r="BT48" s="850"/>
      <c r="BU48" s="850"/>
    </row>
    <row r="49" spans="1:73" ht="24" customHeight="1">
      <c r="A49" s="9"/>
      <c r="B49" s="9"/>
      <c r="C49" s="9"/>
      <c r="D49" s="9"/>
      <c r="E49" s="9"/>
      <c r="F49" s="9"/>
      <c r="G49" s="9"/>
      <c r="AS49" s="850"/>
      <c r="AT49" s="850"/>
      <c r="AU49" s="850"/>
      <c r="AV49" s="850"/>
      <c r="AW49" s="850"/>
      <c r="AX49" s="850"/>
      <c r="AY49" s="850"/>
      <c r="AZ49" s="850"/>
      <c r="BA49" s="850"/>
      <c r="BB49" s="850"/>
      <c r="BC49" s="850"/>
      <c r="BD49" s="850"/>
      <c r="BE49" s="850"/>
      <c r="BF49" s="850"/>
      <c r="BG49" s="850"/>
      <c r="BH49" s="850"/>
      <c r="BI49" s="850"/>
      <c r="BJ49" s="850"/>
      <c r="BK49" s="850"/>
      <c r="BL49" s="850"/>
      <c r="BM49" s="850"/>
      <c r="BN49" s="850"/>
      <c r="BO49" s="850"/>
      <c r="BP49" s="850"/>
      <c r="BQ49" s="850"/>
      <c r="BR49" s="850"/>
      <c r="BS49" s="850"/>
      <c r="BT49" s="94"/>
      <c r="BU49" s="94"/>
    </row>
    <row r="50" spans="1:73" ht="24" customHeight="1">
      <c r="A50" s="9"/>
      <c r="B50" s="9"/>
      <c r="C50" s="9"/>
      <c r="D50" s="9"/>
      <c r="E50" s="9"/>
      <c r="F50" s="9"/>
      <c r="G50" s="9"/>
      <c r="AS50" s="850"/>
      <c r="AT50" s="850"/>
      <c r="AU50" s="850"/>
      <c r="AV50" s="850"/>
      <c r="AW50" s="850"/>
      <c r="AX50" s="850"/>
      <c r="AY50" s="850"/>
      <c r="AZ50" s="850"/>
      <c r="BA50" s="850"/>
      <c r="BB50" s="850"/>
      <c r="BC50" s="850"/>
      <c r="BD50" s="850"/>
      <c r="BE50" s="850"/>
      <c r="BF50" s="850"/>
      <c r="BG50" s="850"/>
      <c r="BH50" s="850"/>
      <c r="BI50" s="850"/>
      <c r="BJ50" s="850"/>
      <c r="BK50" s="850"/>
      <c r="BL50" s="850"/>
      <c r="BM50" s="850"/>
      <c r="BN50" s="850"/>
      <c r="BO50" s="850"/>
      <c r="BP50" s="850"/>
      <c r="BQ50" s="850"/>
      <c r="BR50" s="850"/>
      <c r="BS50" s="850"/>
      <c r="BT50" s="94"/>
      <c r="BU50" s="94"/>
    </row>
    <row r="51" ht="24" customHeight="1"/>
    <row r="52" ht="24" customHeight="1"/>
  </sheetData>
  <sheetProtection/>
  <mergeCells count="27">
    <mergeCell ref="AS48:BU48"/>
    <mergeCell ref="AS49:BS49"/>
    <mergeCell ref="Q27:BA27"/>
    <mergeCell ref="N28:BE28"/>
    <mergeCell ref="J29:BH29"/>
    <mergeCell ref="AS50:BS50"/>
    <mergeCell ref="Q30:BA30"/>
    <mergeCell ref="Q31:BA31"/>
    <mergeCell ref="Q32:BA32"/>
    <mergeCell ref="M35:BB35"/>
    <mergeCell ref="BB36:BK36"/>
    <mergeCell ref="I33:BH33"/>
    <mergeCell ref="AS45:BS45"/>
    <mergeCell ref="AS46:BS46"/>
    <mergeCell ref="AS47:BS47"/>
    <mergeCell ref="AP9:BU9"/>
    <mergeCell ref="AP10:BU10"/>
    <mergeCell ref="BB22:BK22"/>
    <mergeCell ref="Q24:BA24"/>
    <mergeCell ref="M25:BC25"/>
    <mergeCell ref="L26:BH26"/>
    <mergeCell ref="G1:BS1"/>
    <mergeCell ref="D2:BS2"/>
    <mergeCell ref="AP4:BU4"/>
    <mergeCell ref="AK5:BU5"/>
    <mergeCell ref="AP6:BU6"/>
    <mergeCell ref="AP8:BU8"/>
  </mergeCells>
  <printOptions/>
  <pageMargins left="0.7875" right="0.22013888888888888" top="0.39375" bottom="0.19652777777777777" header="0.5118055555555555" footer="0.5118055555555555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6"/>
  <sheetViews>
    <sheetView zoomScale="70" zoomScaleNormal="70" zoomScaleSheetLayoutView="50" zoomScalePageLayoutView="0" workbookViewId="0" topLeftCell="A5">
      <selection activeCell="O13" sqref="O13"/>
    </sheetView>
  </sheetViews>
  <sheetFormatPr defaultColWidth="9.00390625" defaultRowHeight="12.75"/>
  <cols>
    <col min="1" max="2" width="15.75390625" style="1" customWidth="1"/>
    <col min="3" max="3" width="37.625" style="1" customWidth="1"/>
    <col min="4" max="4" width="20.625" style="1" customWidth="1"/>
    <col min="5" max="5" width="32.75390625" style="1" customWidth="1"/>
    <col min="6" max="6" width="31.375" style="1" customWidth="1"/>
    <col min="7" max="7" width="30.25390625" style="1" customWidth="1"/>
    <col min="8" max="8" width="30.875" style="1" customWidth="1"/>
    <col min="9" max="9" width="32.25390625" style="1" customWidth="1"/>
    <col min="10" max="11" width="15.75390625" style="1" customWidth="1"/>
  </cols>
  <sheetData>
    <row r="1" ht="13.5" customHeight="1"/>
    <row r="2" ht="3" customHeight="1"/>
    <row r="3" ht="20.25" customHeight="1" hidden="1"/>
    <row r="4" ht="21.75" customHeight="1" hidden="1"/>
    <row r="5" spans="2:10" ht="27" customHeight="1">
      <c r="B5" s="851" t="s">
        <v>141</v>
      </c>
      <c r="C5" s="851"/>
      <c r="D5" s="851"/>
      <c r="E5" s="851"/>
      <c r="F5" s="851"/>
      <c r="G5" s="851"/>
      <c r="H5" s="851"/>
      <c r="I5" s="851"/>
      <c r="J5" s="851"/>
    </row>
    <row r="6" spans="2:10" ht="39" customHeight="1" thickBot="1">
      <c r="B6" s="852" t="s">
        <v>142</v>
      </c>
      <c r="C6" s="852"/>
      <c r="D6" s="852"/>
      <c r="E6" s="852"/>
      <c r="F6" s="852"/>
      <c r="G6" s="852"/>
      <c r="H6" s="852"/>
      <c r="I6" s="852"/>
      <c r="J6" s="852"/>
    </row>
    <row r="7" spans="2:9" s="1" customFormat="1" ht="21.75" customHeight="1" thickBot="1">
      <c r="B7" s="216" t="s">
        <v>143</v>
      </c>
      <c r="C7" s="853" t="s">
        <v>144</v>
      </c>
      <c r="D7" s="853" t="s">
        <v>69</v>
      </c>
      <c r="E7" s="854" t="s">
        <v>0</v>
      </c>
      <c r="F7" s="853" t="s">
        <v>145</v>
      </c>
      <c r="G7" s="853" t="s">
        <v>146</v>
      </c>
      <c r="H7" s="856" t="s">
        <v>147</v>
      </c>
      <c r="I7" s="857" t="s">
        <v>148</v>
      </c>
    </row>
    <row r="8" spans="2:9" s="1" customFormat="1" ht="77.25" customHeight="1">
      <c r="B8" s="217"/>
      <c r="C8" s="853"/>
      <c r="D8" s="853"/>
      <c r="E8" s="855"/>
      <c r="F8" s="853"/>
      <c r="G8" s="853"/>
      <c r="H8" s="856"/>
      <c r="I8" s="857"/>
    </row>
    <row r="9" spans="2:9" s="1" customFormat="1" ht="21.75" customHeight="1">
      <c r="B9" s="218">
        <v>1</v>
      </c>
      <c r="C9" s="219">
        <v>2</v>
      </c>
      <c r="D9" s="219">
        <v>3</v>
      </c>
      <c r="E9" s="219">
        <v>4</v>
      </c>
      <c r="F9" s="219">
        <v>6</v>
      </c>
      <c r="G9" s="219">
        <v>7</v>
      </c>
      <c r="H9" s="219">
        <v>8</v>
      </c>
      <c r="I9" s="220">
        <v>9</v>
      </c>
    </row>
    <row r="10" spans="2:9" s="1" customFormat="1" ht="33.75" customHeight="1">
      <c r="B10" s="221" t="s">
        <v>149</v>
      </c>
      <c r="C10" s="222">
        <v>39</v>
      </c>
      <c r="D10" s="222">
        <v>0</v>
      </c>
      <c r="E10" s="222">
        <v>0</v>
      </c>
      <c r="F10" s="222">
        <v>2</v>
      </c>
      <c r="G10" s="222">
        <v>0</v>
      </c>
      <c r="H10" s="222">
        <v>11</v>
      </c>
      <c r="I10" s="220">
        <f>C10+D10+E10+F10+G10+H10</f>
        <v>52</v>
      </c>
    </row>
    <row r="11" spans="2:9" s="1" customFormat="1" ht="34.5" customHeight="1">
      <c r="B11" s="223" t="s">
        <v>150</v>
      </c>
      <c r="C11" s="219">
        <v>24.5</v>
      </c>
      <c r="D11" s="219">
        <v>0</v>
      </c>
      <c r="E11" s="219">
        <v>15</v>
      </c>
      <c r="F11" s="219">
        <v>1.5</v>
      </c>
      <c r="G11" s="219">
        <v>0</v>
      </c>
      <c r="H11" s="219">
        <v>11</v>
      </c>
      <c r="I11" s="220">
        <f>C11+D11+E11+F11+G11+H11</f>
        <v>52</v>
      </c>
    </row>
    <row r="12" spans="2:9" s="1" customFormat="1" ht="34.5" customHeight="1" thickBot="1">
      <c r="B12" s="227" t="s">
        <v>151</v>
      </c>
      <c r="C12" s="224">
        <v>17</v>
      </c>
      <c r="D12" s="224">
        <v>0</v>
      </c>
      <c r="E12" s="224">
        <v>21</v>
      </c>
      <c r="F12" s="224">
        <v>2</v>
      </c>
      <c r="G12" s="224">
        <v>1</v>
      </c>
      <c r="H12" s="224">
        <v>2</v>
      </c>
      <c r="I12" s="220">
        <f>C12+D12+E12+F12+G12+H12</f>
        <v>43</v>
      </c>
    </row>
    <row r="13" spans="2:9" s="1" customFormat="1" ht="34.5" customHeight="1" thickBot="1">
      <c r="B13" s="225" t="s">
        <v>1</v>
      </c>
      <c r="C13" s="226">
        <f>C10+C11+C12</f>
        <v>80.5</v>
      </c>
      <c r="D13" s="226">
        <f aca="true" t="shared" si="0" ref="D13:I13">D10+D11+D12</f>
        <v>0</v>
      </c>
      <c r="E13" s="226">
        <f t="shared" si="0"/>
        <v>36</v>
      </c>
      <c r="F13" s="226">
        <f t="shared" si="0"/>
        <v>5.5</v>
      </c>
      <c r="G13" s="226">
        <f t="shared" si="0"/>
        <v>1</v>
      </c>
      <c r="H13" s="226">
        <f t="shared" si="0"/>
        <v>24</v>
      </c>
      <c r="I13" s="226">
        <f t="shared" si="0"/>
        <v>147</v>
      </c>
    </row>
    <row r="14" s="1" customFormat="1" ht="21.75" customHeight="1"/>
    <row r="15" spans="2:10" s="1" customFormat="1" ht="39" customHeight="1">
      <c r="B15" s="852" t="s">
        <v>152</v>
      </c>
      <c r="C15" s="852"/>
      <c r="D15" s="852"/>
      <c r="E15" s="852"/>
      <c r="F15" s="852"/>
      <c r="G15" s="852"/>
      <c r="H15" s="852"/>
      <c r="I15" s="852"/>
      <c r="J15" s="852"/>
    </row>
    <row r="16" s="1" customFormat="1" ht="21.75" customHeight="1" thickBot="1"/>
    <row r="17" spans="2:9" s="1" customFormat="1" ht="42" customHeight="1" thickBot="1">
      <c r="B17" s="216" t="s">
        <v>143</v>
      </c>
      <c r="C17" s="853" t="s">
        <v>144</v>
      </c>
      <c r="D17" s="853" t="s">
        <v>69</v>
      </c>
      <c r="E17" s="854" t="s">
        <v>0</v>
      </c>
      <c r="F17" s="853" t="s">
        <v>145</v>
      </c>
      <c r="G17" s="853" t="s">
        <v>146</v>
      </c>
      <c r="H17" s="856" t="s">
        <v>147</v>
      </c>
      <c r="I17" s="857" t="s">
        <v>148</v>
      </c>
    </row>
    <row r="18" spans="2:9" s="1" customFormat="1" ht="77.25" customHeight="1">
      <c r="B18" s="217"/>
      <c r="C18" s="853"/>
      <c r="D18" s="853"/>
      <c r="E18" s="855"/>
      <c r="F18" s="853"/>
      <c r="G18" s="853"/>
      <c r="H18" s="856"/>
      <c r="I18" s="857"/>
    </row>
    <row r="19" spans="2:9" s="1" customFormat="1" ht="21.75" customHeight="1">
      <c r="B19" s="218">
        <v>1</v>
      </c>
      <c r="C19" s="219">
        <v>2</v>
      </c>
      <c r="D19" s="219">
        <v>3</v>
      </c>
      <c r="E19" s="219">
        <v>4</v>
      </c>
      <c r="F19" s="219">
        <v>6</v>
      </c>
      <c r="G19" s="219">
        <v>7</v>
      </c>
      <c r="H19" s="219">
        <v>8</v>
      </c>
      <c r="I19" s="220">
        <v>9</v>
      </c>
    </row>
    <row r="20" spans="2:9" s="1" customFormat="1" ht="32.25" customHeight="1">
      <c r="B20" s="221" t="s">
        <v>149</v>
      </c>
      <c r="C20" s="219">
        <f aca="true" t="shared" si="1" ref="C20:H22">C10*36</f>
        <v>1404</v>
      </c>
      <c r="D20" s="219">
        <f t="shared" si="1"/>
        <v>0</v>
      </c>
      <c r="E20" s="219">
        <f t="shared" si="1"/>
        <v>0</v>
      </c>
      <c r="F20" s="219">
        <f t="shared" si="1"/>
        <v>72</v>
      </c>
      <c r="G20" s="219">
        <f t="shared" si="1"/>
        <v>0</v>
      </c>
      <c r="H20" s="219">
        <f t="shared" si="1"/>
        <v>396</v>
      </c>
      <c r="I20" s="220">
        <f>C20+D20+E20+F20+G20</f>
        <v>1476</v>
      </c>
    </row>
    <row r="21" spans="2:9" s="1" customFormat="1" ht="34.5" customHeight="1">
      <c r="B21" s="223" t="s">
        <v>150</v>
      </c>
      <c r="C21" s="224">
        <f t="shared" si="1"/>
        <v>882</v>
      </c>
      <c r="D21" s="224">
        <f t="shared" si="1"/>
        <v>0</v>
      </c>
      <c r="E21" s="224">
        <f t="shared" si="1"/>
        <v>540</v>
      </c>
      <c r="F21" s="224">
        <f t="shared" si="1"/>
        <v>54</v>
      </c>
      <c r="G21" s="224">
        <f t="shared" si="1"/>
        <v>0</v>
      </c>
      <c r="H21" s="224">
        <f t="shared" si="1"/>
        <v>396</v>
      </c>
      <c r="I21" s="220">
        <f>C21+D21+E21+F21+G21</f>
        <v>1476</v>
      </c>
    </row>
    <row r="22" spans="2:9" s="1" customFormat="1" ht="34.5" customHeight="1" thickBot="1">
      <c r="B22" s="227" t="s">
        <v>151</v>
      </c>
      <c r="C22" s="228">
        <f t="shared" si="1"/>
        <v>612</v>
      </c>
      <c r="D22" s="228">
        <f t="shared" si="1"/>
        <v>0</v>
      </c>
      <c r="E22" s="228">
        <f t="shared" si="1"/>
        <v>756</v>
      </c>
      <c r="F22" s="228">
        <f t="shared" si="1"/>
        <v>72</v>
      </c>
      <c r="G22" s="228">
        <f t="shared" si="1"/>
        <v>36</v>
      </c>
      <c r="H22" s="228">
        <f t="shared" si="1"/>
        <v>72</v>
      </c>
      <c r="I22" s="220">
        <f>C22+D22+E22+F22+G22</f>
        <v>1476</v>
      </c>
    </row>
    <row r="23" spans="2:9" s="1" customFormat="1" ht="34.5" customHeight="1" thickBot="1">
      <c r="B23" s="225" t="s">
        <v>1</v>
      </c>
      <c r="C23" s="311">
        <f>C20+C21+C22</f>
        <v>2898</v>
      </c>
      <c r="D23" s="311">
        <f aca="true" t="shared" si="2" ref="D23:I23">D20+D21+D22</f>
        <v>0</v>
      </c>
      <c r="E23" s="311">
        <f t="shared" si="2"/>
        <v>1296</v>
      </c>
      <c r="F23" s="311">
        <f t="shared" si="2"/>
        <v>198</v>
      </c>
      <c r="G23" s="311">
        <f t="shared" si="2"/>
        <v>36</v>
      </c>
      <c r="H23" s="311">
        <f t="shared" si="2"/>
        <v>864</v>
      </c>
      <c r="I23" s="311">
        <f t="shared" si="2"/>
        <v>4428</v>
      </c>
    </row>
    <row r="24" s="1" customFormat="1" ht="21.75" customHeight="1"/>
    <row r="25" s="1" customFormat="1" ht="21.75" customHeight="1">
      <c r="G25" s="3">
        <f>SUM(C23:G23)</f>
        <v>4428</v>
      </c>
    </row>
    <row r="26" spans="2:9" s="1" customFormat="1" ht="21.75" customHeight="1">
      <c r="B26" s="3"/>
      <c r="C26" s="3"/>
      <c r="D26" s="3"/>
      <c r="E26" s="3"/>
      <c r="F26" s="3"/>
      <c r="G26" s="3"/>
      <c r="H26" s="3"/>
      <c r="I26" s="3"/>
    </row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57" ht="11.25" customHeight="1"/>
    <row r="58" ht="12.75" customHeight="1"/>
  </sheetData>
  <sheetProtection/>
  <mergeCells count="17">
    <mergeCell ref="B15:J15"/>
    <mergeCell ref="C17:C18"/>
    <mergeCell ref="D17:D18"/>
    <mergeCell ref="E17:E18"/>
    <mergeCell ref="F17:F18"/>
    <mergeCell ref="G17:G18"/>
    <mergeCell ref="H17:H18"/>
    <mergeCell ref="I17:I18"/>
    <mergeCell ref="B5:J5"/>
    <mergeCell ref="B6:J6"/>
    <mergeCell ref="C7:C8"/>
    <mergeCell ref="D7:D8"/>
    <mergeCell ref="E7:E8"/>
    <mergeCell ref="F7:F8"/>
    <mergeCell ref="G7:G8"/>
    <mergeCell ref="H7:H8"/>
    <mergeCell ref="I7:I8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98"/>
  <sheetViews>
    <sheetView tabSelected="1" zoomScale="70" zoomScaleNormal="70" zoomScaleSheetLayoutView="70" zoomScalePageLayoutView="0" workbookViewId="0" topLeftCell="A10">
      <selection activeCell="A26" sqref="A26:IV26"/>
    </sheetView>
  </sheetViews>
  <sheetFormatPr defaultColWidth="9.00390625" defaultRowHeight="12.75"/>
  <cols>
    <col min="1" max="1" width="13.375" style="12" customWidth="1"/>
    <col min="2" max="2" width="46.75390625" style="0" customWidth="1"/>
    <col min="3" max="3" width="15.625" style="57" customWidth="1"/>
    <col min="4" max="4" width="5.625" style="0" customWidth="1"/>
    <col min="5" max="5" width="5.875" style="0" customWidth="1"/>
    <col min="6" max="6" width="5.25390625" style="0" customWidth="1"/>
    <col min="7" max="7" width="7.125" style="13" customWidth="1"/>
    <col min="8" max="8" width="6.625" style="13" customWidth="1"/>
    <col min="9" max="9" width="7.75390625" style="20" customWidth="1"/>
    <col min="10" max="11" width="7.25390625" style="20" customWidth="1"/>
    <col min="12" max="12" width="7.125" style="20" customWidth="1"/>
    <col min="13" max="14" width="7.625" style="20" customWidth="1"/>
    <col min="15" max="15" width="7.375" style="20" customWidth="1"/>
    <col min="16" max="51" width="6.375" style="0" customWidth="1"/>
    <col min="52" max="52" width="8.75390625" style="0" customWidth="1"/>
    <col min="53" max="57" width="5.375" style="0" customWidth="1"/>
    <col min="58" max="59" width="6.125" style="0" customWidth="1"/>
    <col min="60" max="60" width="6.375" style="0" customWidth="1"/>
    <col min="61" max="61" width="7.75390625" style="20" customWidth="1"/>
    <col min="62" max="65" width="6.125" style="20" customWidth="1"/>
    <col min="66" max="68" width="5.125" style="20" customWidth="1"/>
    <col min="69" max="69" width="6.875" style="20" customWidth="1"/>
    <col min="70" max="70" width="8.375" style="764" customWidth="1"/>
    <col min="71" max="77" width="6.375" style="764" customWidth="1"/>
    <col min="78" max="78" width="5.75390625" style="764" customWidth="1"/>
    <col min="79" max="79" width="8.375" style="764" customWidth="1"/>
    <col min="80" max="80" width="5.125" style="764" customWidth="1"/>
    <col min="81" max="86" width="5.375" style="764" customWidth="1"/>
    <col min="87" max="87" width="9.375" style="764" customWidth="1"/>
  </cols>
  <sheetData>
    <row r="1" spans="1:70" ht="18.75" thickBot="1">
      <c r="A1" s="14"/>
      <c r="B1" s="864" t="s">
        <v>6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  <c r="AU1" s="864"/>
      <c r="AV1" s="864"/>
      <c r="AW1" s="864"/>
      <c r="AX1" s="864"/>
      <c r="AY1" s="864"/>
      <c r="AZ1" s="864"/>
      <c r="BA1" s="864"/>
      <c r="BB1" s="864"/>
      <c r="BC1" s="864"/>
      <c r="BD1" s="864"/>
      <c r="BE1" s="864"/>
      <c r="BF1" s="864"/>
      <c r="BG1" s="864"/>
      <c r="BH1" s="864"/>
      <c r="BI1" s="864"/>
      <c r="BJ1" s="864"/>
      <c r="BK1" s="864"/>
      <c r="BL1" s="864"/>
      <c r="BM1" s="864"/>
      <c r="BN1" s="864"/>
      <c r="BO1" s="864"/>
      <c r="BP1" s="864"/>
      <c r="BQ1" s="864"/>
      <c r="BR1" s="64"/>
    </row>
    <row r="2" spans="1:70" ht="18.75" thickBot="1">
      <c r="A2" s="865" t="s">
        <v>7</v>
      </c>
      <c r="B2" s="867" t="s">
        <v>8</v>
      </c>
      <c r="C2" s="869" t="s">
        <v>9</v>
      </c>
      <c r="D2" s="871" t="s">
        <v>10</v>
      </c>
      <c r="E2" s="871"/>
      <c r="F2" s="871"/>
      <c r="G2" s="873" t="s">
        <v>82</v>
      </c>
      <c r="H2" s="875" t="s">
        <v>83</v>
      </c>
      <c r="I2" s="876"/>
      <c r="J2" s="876"/>
      <c r="K2" s="876"/>
      <c r="L2" s="876"/>
      <c r="M2" s="876"/>
      <c r="N2" s="876"/>
      <c r="O2" s="877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64"/>
    </row>
    <row r="3" spans="1:87" ht="32.25" customHeight="1" thickBot="1">
      <c r="A3" s="866"/>
      <c r="B3" s="868"/>
      <c r="C3" s="870"/>
      <c r="D3" s="872"/>
      <c r="E3" s="872"/>
      <c r="F3" s="872"/>
      <c r="G3" s="874"/>
      <c r="H3" s="878" t="s">
        <v>84</v>
      </c>
      <c r="I3" s="881" t="s">
        <v>85</v>
      </c>
      <c r="J3" s="882"/>
      <c r="K3" s="882"/>
      <c r="L3" s="882"/>
      <c r="M3" s="882"/>
      <c r="N3" s="882"/>
      <c r="O3" s="882"/>
      <c r="P3" s="858" t="s">
        <v>89</v>
      </c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59"/>
      <c r="CI3" s="860"/>
    </row>
    <row r="4" spans="1:87" ht="30" customHeight="1" thickBot="1">
      <c r="A4" s="866"/>
      <c r="B4" s="868"/>
      <c r="C4" s="870"/>
      <c r="D4" s="889" t="s">
        <v>91</v>
      </c>
      <c r="E4" s="892" t="s">
        <v>11</v>
      </c>
      <c r="F4" s="895" t="s">
        <v>12</v>
      </c>
      <c r="G4" s="874"/>
      <c r="H4" s="879"/>
      <c r="I4" s="898" t="s">
        <v>86</v>
      </c>
      <c r="J4" s="899"/>
      <c r="K4" s="899"/>
      <c r="L4" s="900"/>
      <c r="M4" s="901" t="s">
        <v>88</v>
      </c>
      <c r="N4" s="904" t="s">
        <v>103</v>
      </c>
      <c r="O4" s="883" t="s">
        <v>104</v>
      </c>
      <c r="P4" s="886" t="s">
        <v>171</v>
      </c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  <c r="AD4" s="887"/>
      <c r="AE4" s="887"/>
      <c r="AF4" s="887"/>
      <c r="AG4" s="888"/>
      <c r="AH4" s="886" t="s">
        <v>14</v>
      </c>
      <c r="AI4" s="887"/>
      <c r="AJ4" s="887"/>
      <c r="AK4" s="887"/>
      <c r="AL4" s="887"/>
      <c r="AM4" s="887"/>
      <c r="AN4" s="887"/>
      <c r="AO4" s="887"/>
      <c r="AP4" s="887"/>
      <c r="AQ4" s="887"/>
      <c r="AR4" s="887"/>
      <c r="AS4" s="887"/>
      <c r="AT4" s="887"/>
      <c r="AU4" s="887"/>
      <c r="AV4" s="887"/>
      <c r="AW4" s="887"/>
      <c r="AX4" s="887"/>
      <c r="AY4" s="888"/>
      <c r="AZ4" s="928" t="s">
        <v>15</v>
      </c>
      <c r="BA4" s="929"/>
      <c r="BB4" s="929"/>
      <c r="BC4" s="929"/>
      <c r="BD4" s="929"/>
      <c r="BE4" s="929"/>
      <c r="BF4" s="929"/>
      <c r="BG4" s="929"/>
      <c r="BH4" s="929"/>
      <c r="BI4" s="929"/>
      <c r="BJ4" s="929"/>
      <c r="BK4" s="929"/>
      <c r="BL4" s="929"/>
      <c r="BM4" s="929"/>
      <c r="BN4" s="929"/>
      <c r="BO4" s="929"/>
      <c r="BP4" s="929"/>
      <c r="BQ4" s="930"/>
      <c r="BR4" s="934"/>
      <c r="BS4" s="934"/>
      <c r="BT4" s="934"/>
      <c r="BU4" s="934"/>
      <c r="BV4" s="934"/>
      <c r="BW4" s="934"/>
      <c r="BX4" s="934"/>
      <c r="BY4" s="934"/>
      <c r="BZ4" s="934"/>
      <c r="CA4" s="934"/>
      <c r="CB4" s="934"/>
      <c r="CC4" s="934"/>
      <c r="CD4" s="934"/>
      <c r="CE4" s="934"/>
      <c r="CF4" s="934"/>
      <c r="CG4" s="934"/>
      <c r="CH4" s="934"/>
      <c r="CI4" s="934"/>
    </row>
    <row r="5" spans="1:87" ht="33" customHeight="1" thickBot="1">
      <c r="A5" s="866"/>
      <c r="B5" s="868"/>
      <c r="C5" s="870"/>
      <c r="D5" s="890"/>
      <c r="E5" s="893"/>
      <c r="F5" s="896"/>
      <c r="G5" s="874"/>
      <c r="H5" s="879"/>
      <c r="I5" s="907" t="s">
        <v>13</v>
      </c>
      <c r="J5" s="861" t="s">
        <v>87</v>
      </c>
      <c r="K5" s="862"/>
      <c r="L5" s="863"/>
      <c r="M5" s="902"/>
      <c r="N5" s="905"/>
      <c r="O5" s="884"/>
      <c r="P5" s="911" t="s">
        <v>28</v>
      </c>
      <c r="Q5" s="912"/>
      <c r="R5" s="912"/>
      <c r="S5" s="912"/>
      <c r="T5" s="912"/>
      <c r="U5" s="912"/>
      <c r="V5" s="912"/>
      <c r="W5" s="912"/>
      <c r="X5" s="913"/>
      <c r="Y5" s="914" t="s">
        <v>29</v>
      </c>
      <c r="Z5" s="914"/>
      <c r="AA5" s="914"/>
      <c r="AB5" s="914"/>
      <c r="AC5" s="914"/>
      <c r="AD5" s="914"/>
      <c r="AE5" s="914"/>
      <c r="AF5" s="914"/>
      <c r="AG5" s="915"/>
      <c r="AH5" s="916" t="s">
        <v>30</v>
      </c>
      <c r="AI5" s="914"/>
      <c r="AJ5" s="914"/>
      <c r="AK5" s="914"/>
      <c r="AL5" s="914"/>
      <c r="AM5" s="914"/>
      <c r="AN5" s="914"/>
      <c r="AO5" s="914"/>
      <c r="AP5" s="915"/>
      <c r="AQ5" s="916" t="s">
        <v>31</v>
      </c>
      <c r="AR5" s="914"/>
      <c r="AS5" s="914"/>
      <c r="AT5" s="914"/>
      <c r="AU5" s="914"/>
      <c r="AV5" s="914"/>
      <c r="AW5" s="914"/>
      <c r="AX5" s="914"/>
      <c r="AY5" s="915"/>
      <c r="AZ5" s="916" t="s">
        <v>32</v>
      </c>
      <c r="BA5" s="914"/>
      <c r="BB5" s="914"/>
      <c r="BC5" s="914"/>
      <c r="BD5" s="914"/>
      <c r="BE5" s="914"/>
      <c r="BF5" s="914"/>
      <c r="BG5" s="914"/>
      <c r="BH5" s="915"/>
      <c r="BI5" s="935" t="s">
        <v>33</v>
      </c>
      <c r="BJ5" s="936"/>
      <c r="BK5" s="936"/>
      <c r="BL5" s="936"/>
      <c r="BM5" s="936"/>
      <c r="BN5" s="936"/>
      <c r="BO5" s="936"/>
      <c r="BP5" s="936"/>
      <c r="BQ5" s="937"/>
      <c r="BR5" s="909"/>
      <c r="BS5" s="909"/>
      <c r="BT5" s="909"/>
      <c r="BU5" s="909"/>
      <c r="BV5" s="909"/>
      <c r="BW5" s="909"/>
      <c r="BX5" s="909"/>
      <c r="BY5" s="909"/>
      <c r="BZ5" s="909"/>
      <c r="CA5" s="909"/>
      <c r="CB5" s="909"/>
      <c r="CC5" s="909"/>
      <c r="CD5" s="909"/>
      <c r="CE5" s="909"/>
      <c r="CF5" s="909"/>
      <c r="CG5" s="909"/>
      <c r="CH5" s="909"/>
      <c r="CI5" s="909"/>
    </row>
    <row r="6" spans="1:87" ht="33" customHeight="1" thickBot="1">
      <c r="A6" s="866"/>
      <c r="B6" s="868"/>
      <c r="C6" s="870"/>
      <c r="D6" s="890"/>
      <c r="E6" s="893"/>
      <c r="F6" s="896"/>
      <c r="G6" s="874"/>
      <c r="H6" s="879"/>
      <c r="I6" s="907"/>
      <c r="J6" s="947" t="s">
        <v>46</v>
      </c>
      <c r="K6" s="947" t="s">
        <v>16</v>
      </c>
      <c r="L6" s="947" t="s">
        <v>97</v>
      </c>
      <c r="M6" s="902"/>
      <c r="N6" s="905"/>
      <c r="O6" s="884"/>
      <c r="P6" s="944" t="s">
        <v>204</v>
      </c>
      <c r="Q6" s="945"/>
      <c r="R6" s="945"/>
      <c r="S6" s="945"/>
      <c r="T6" s="945"/>
      <c r="U6" s="945"/>
      <c r="V6" s="945"/>
      <c r="W6" s="945"/>
      <c r="X6" s="946"/>
      <c r="Y6" s="944" t="s">
        <v>206</v>
      </c>
      <c r="Z6" s="945"/>
      <c r="AA6" s="945"/>
      <c r="AB6" s="945"/>
      <c r="AC6" s="945"/>
      <c r="AD6" s="945"/>
      <c r="AE6" s="945"/>
      <c r="AF6" s="945"/>
      <c r="AG6" s="946"/>
      <c r="AH6" s="938" t="s">
        <v>205</v>
      </c>
      <c r="AI6" s="939"/>
      <c r="AJ6" s="939"/>
      <c r="AK6" s="939"/>
      <c r="AL6" s="939"/>
      <c r="AM6" s="939"/>
      <c r="AN6" s="939"/>
      <c r="AO6" s="939"/>
      <c r="AP6" s="940"/>
      <c r="AQ6" s="931" t="s">
        <v>213</v>
      </c>
      <c r="AR6" s="932"/>
      <c r="AS6" s="932"/>
      <c r="AT6" s="932"/>
      <c r="AU6" s="932"/>
      <c r="AV6" s="932"/>
      <c r="AW6" s="932"/>
      <c r="AX6" s="932"/>
      <c r="AY6" s="933"/>
      <c r="AZ6" s="938" t="s">
        <v>214</v>
      </c>
      <c r="BA6" s="939"/>
      <c r="BB6" s="939"/>
      <c r="BC6" s="939"/>
      <c r="BD6" s="939"/>
      <c r="BE6" s="939"/>
      <c r="BF6" s="939"/>
      <c r="BG6" s="939"/>
      <c r="BH6" s="940"/>
      <c r="BI6" s="931" t="s">
        <v>225</v>
      </c>
      <c r="BJ6" s="932"/>
      <c r="BK6" s="932"/>
      <c r="BL6" s="932"/>
      <c r="BM6" s="932"/>
      <c r="BN6" s="932"/>
      <c r="BO6" s="932"/>
      <c r="BP6" s="932"/>
      <c r="BQ6" s="933"/>
      <c r="BR6" s="910"/>
      <c r="BS6" s="910"/>
      <c r="BT6" s="910"/>
      <c r="BU6" s="910"/>
      <c r="BV6" s="910"/>
      <c r="BW6" s="910"/>
      <c r="BX6" s="910"/>
      <c r="BY6" s="910"/>
      <c r="BZ6" s="910"/>
      <c r="CA6" s="910"/>
      <c r="CB6" s="910"/>
      <c r="CC6" s="910"/>
      <c r="CD6" s="910"/>
      <c r="CE6" s="910"/>
      <c r="CF6" s="910"/>
      <c r="CG6" s="910"/>
      <c r="CH6" s="910"/>
      <c r="CI6" s="910"/>
    </row>
    <row r="7" spans="1:87" ht="180" customHeight="1" thickBot="1">
      <c r="A7" s="866"/>
      <c r="B7" s="868"/>
      <c r="C7" s="870"/>
      <c r="D7" s="891"/>
      <c r="E7" s="894"/>
      <c r="F7" s="897"/>
      <c r="G7" s="874"/>
      <c r="H7" s="880"/>
      <c r="I7" s="908"/>
      <c r="J7" s="948"/>
      <c r="K7" s="948"/>
      <c r="L7" s="948"/>
      <c r="M7" s="903"/>
      <c r="N7" s="906"/>
      <c r="O7" s="885"/>
      <c r="P7" s="447" t="s">
        <v>102</v>
      </c>
      <c r="Q7" s="448" t="s">
        <v>75</v>
      </c>
      <c r="R7" s="309" t="s">
        <v>101</v>
      </c>
      <c r="S7" s="449" t="s">
        <v>99</v>
      </c>
      <c r="T7" s="449" t="s">
        <v>100</v>
      </c>
      <c r="U7" s="449"/>
      <c r="V7" s="449" t="s">
        <v>165</v>
      </c>
      <c r="W7" s="450" t="s">
        <v>166</v>
      </c>
      <c r="X7" s="451" t="s">
        <v>167</v>
      </c>
      <c r="Y7" s="421" t="s">
        <v>102</v>
      </c>
      <c r="Z7" s="313" t="s">
        <v>75</v>
      </c>
      <c r="AA7" s="309" t="s">
        <v>101</v>
      </c>
      <c r="AB7" s="310" t="s">
        <v>99</v>
      </c>
      <c r="AC7" s="310" t="s">
        <v>100</v>
      </c>
      <c r="AD7" s="310"/>
      <c r="AE7" s="310" t="s">
        <v>165</v>
      </c>
      <c r="AF7" s="314" t="s">
        <v>166</v>
      </c>
      <c r="AG7" s="315" t="s">
        <v>167</v>
      </c>
      <c r="AH7" s="127" t="s">
        <v>102</v>
      </c>
      <c r="AI7" s="313" t="s">
        <v>75</v>
      </c>
      <c r="AJ7" s="309" t="s">
        <v>101</v>
      </c>
      <c r="AK7" s="310" t="s">
        <v>99</v>
      </c>
      <c r="AL7" s="310" t="s">
        <v>100</v>
      </c>
      <c r="AM7" s="310" t="s">
        <v>97</v>
      </c>
      <c r="AN7" s="310" t="s">
        <v>165</v>
      </c>
      <c r="AO7" s="314" t="s">
        <v>166</v>
      </c>
      <c r="AP7" s="315" t="s">
        <v>167</v>
      </c>
      <c r="AQ7" s="127" t="s">
        <v>102</v>
      </c>
      <c r="AR7" s="313" t="s">
        <v>75</v>
      </c>
      <c r="AS7" s="309" t="s">
        <v>101</v>
      </c>
      <c r="AT7" s="310" t="s">
        <v>99</v>
      </c>
      <c r="AU7" s="310" t="s">
        <v>100</v>
      </c>
      <c r="AV7" s="310" t="s">
        <v>97</v>
      </c>
      <c r="AW7" s="310" t="s">
        <v>165</v>
      </c>
      <c r="AX7" s="314" t="s">
        <v>166</v>
      </c>
      <c r="AY7" s="315" t="s">
        <v>167</v>
      </c>
      <c r="AZ7" s="127" t="s">
        <v>102</v>
      </c>
      <c r="BA7" s="313" t="s">
        <v>75</v>
      </c>
      <c r="BB7" s="309" t="s">
        <v>101</v>
      </c>
      <c r="BC7" s="310" t="s">
        <v>99</v>
      </c>
      <c r="BD7" s="310" t="s">
        <v>100</v>
      </c>
      <c r="BE7" s="310" t="s">
        <v>97</v>
      </c>
      <c r="BF7" s="310" t="s">
        <v>165</v>
      </c>
      <c r="BG7" s="314" t="s">
        <v>166</v>
      </c>
      <c r="BH7" s="315" t="s">
        <v>167</v>
      </c>
      <c r="BI7" s="127" t="s">
        <v>102</v>
      </c>
      <c r="BJ7" s="313" t="s">
        <v>75</v>
      </c>
      <c r="BK7" s="309" t="s">
        <v>101</v>
      </c>
      <c r="BL7" s="310" t="s">
        <v>99</v>
      </c>
      <c r="BM7" s="310" t="s">
        <v>100</v>
      </c>
      <c r="BN7" s="310" t="s">
        <v>97</v>
      </c>
      <c r="BO7" s="310" t="s">
        <v>165</v>
      </c>
      <c r="BP7" s="314" t="s">
        <v>166</v>
      </c>
      <c r="BQ7" s="625" t="s">
        <v>167</v>
      </c>
      <c r="BR7" s="766"/>
      <c r="BS7" s="766"/>
      <c r="BT7" s="766"/>
      <c r="BU7" s="767"/>
      <c r="BV7" s="767"/>
      <c r="BW7" s="767"/>
      <c r="BX7" s="767"/>
      <c r="BY7" s="767"/>
      <c r="BZ7" s="767"/>
      <c r="CA7" s="766"/>
      <c r="CB7" s="766"/>
      <c r="CC7" s="766"/>
      <c r="CD7" s="767"/>
      <c r="CE7" s="767"/>
      <c r="CF7" s="767"/>
      <c r="CG7" s="767"/>
      <c r="CH7" s="767"/>
      <c r="CI7" s="767"/>
    </row>
    <row r="8" spans="1:87" s="53" customFormat="1" ht="15" customHeight="1" thickBot="1">
      <c r="A8" s="123">
        <v>1</v>
      </c>
      <c r="B8" s="122">
        <f>A8+1</f>
        <v>2</v>
      </c>
      <c r="C8" s="306">
        <f aca="true" t="shared" si="0" ref="C8:AY8">B8+1</f>
        <v>3</v>
      </c>
      <c r="D8" s="175">
        <f t="shared" si="0"/>
        <v>4</v>
      </c>
      <c r="E8" s="122">
        <f t="shared" si="0"/>
        <v>5</v>
      </c>
      <c r="F8" s="122">
        <f t="shared" si="0"/>
        <v>6</v>
      </c>
      <c r="G8" s="122">
        <f t="shared" si="0"/>
        <v>7</v>
      </c>
      <c r="H8" s="122">
        <f t="shared" si="0"/>
        <v>8</v>
      </c>
      <c r="I8" s="122">
        <f t="shared" si="0"/>
        <v>9</v>
      </c>
      <c r="J8" s="122">
        <f t="shared" si="0"/>
        <v>10</v>
      </c>
      <c r="K8" s="122">
        <f t="shared" si="0"/>
        <v>11</v>
      </c>
      <c r="L8" s="122">
        <f t="shared" si="0"/>
        <v>12</v>
      </c>
      <c r="M8" s="122">
        <f t="shared" si="0"/>
        <v>13</v>
      </c>
      <c r="N8" s="122">
        <f t="shared" si="0"/>
        <v>14</v>
      </c>
      <c r="O8" s="122">
        <f t="shared" si="0"/>
        <v>15</v>
      </c>
      <c r="P8" s="551">
        <f t="shared" si="0"/>
        <v>16</v>
      </c>
      <c r="Q8" s="552">
        <f t="shared" si="0"/>
        <v>17</v>
      </c>
      <c r="R8" s="552">
        <f t="shared" si="0"/>
        <v>18</v>
      </c>
      <c r="S8" s="552">
        <f t="shared" si="0"/>
        <v>19</v>
      </c>
      <c r="T8" s="552">
        <f t="shared" si="0"/>
        <v>20</v>
      </c>
      <c r="U8" s="552">
        <f t="shared" si="0"/>
        <v>21</v>
      </c>
      <c r="V8" s="552">
        <f t="shared" si="0"/>
        <v>22</v>
      </c>
      <c r="W8" s="552">
        <f t="shared" si="0"/>
        <v>23</v>
      </c>
      <c r="X8" s="553">
        <f t="shared" si="0"/>
        <v>24</v>
      </c>
      <c r="Y8" s="422">
        <f t="shared" si="0"/>
        <v>25</v>
      </c>
      <c r="Z8" s="175">
        <f t="shared" si="0"/>
        <v>26</v>
      </c>
      <c r="AA8" s="122">
        <f t="shared" si="0"/>
        <v>27</v>
      </c>
      <c r="AB8" s="122">
        <f t="shared" si="0"/>
        <v>28</v>
      </c>
      <c r="AC8" s="122">
        <f t="shared" si="0"/>
        <v>29</v>
      </c>
      <c r="AD8" s="122">
        <f t="shared" si="0"/>
        <v>30</v>
      </c>
      <c r="AE8" s="122">
        <f t="shared" si="0"/>
        <v>31</v>
      </c>
      <c r="AF8" s="122">
        <f t="shared" si="0"/>
        <v>32</v>
      </c>
      <c r="AG8" s="122">
        <f t="shared" si="0"/>
        <v>33</v>
      </c>
      <c r="AH8" s="122">
        <f t="shared" si="0"/>
        <v>34</v>
      </c>
      <c r="AI8" s="122">
        <f t="shared" si="0"/>
        <v>35</v>
      </c>
      <c r="AJ8" s="122">
        <f t="shared" si="0"/>
        <v>36</v>
      </c>
      <c r="AK8" s="122">
        <f t="shared" si="0"/>
        <v>37</v>
      </c>
      <c r="AL8" s="122">
        <f t="shared" si="0"/>
        <v>38</v>
      </c>
      <c r="AM8" s="122">
        <f t="shared" si="0"/>
        <v>39</v>
      </c>
      <c r="AN8" s="122">
        <f t="shared" si="0"/>
        <v>40</v>
      </c>
      <c r="AO8" s="122">
        <f t="shared" si="0"/>
        <v>41</v>
      </c>
      <c r="AP8" s="122">
        <f t="shared" si="0"/>
        <v>42</v>
      </c>
      <c r="AQ8" s="122">
        <f t="shared" si="0"/>
        <v>43</v>
      </c>
      <c r="AR8" s="122">
        <f t="shared" si="0"/>
        <v>44</v>
      </c>
      <c r="AS8" s="122">
        <f t="shared" si="0"/>
        <v>45</v>
      </c>
      <c r="AT8" s="122">
        <f t="shared" si="0"/>
        <v>46</v>
      </c>
      <c r="AU8" s="122">
        <f t="shared" si="0"/>
        <v>47</v>
      </c>
      <c r="AV8" s="122">
        <f t="shared" si="0"/>
        <v>48</v>
      </c>
      <c r="AW8" s="122">
        <f t="shared" si="0"/>
        <v>49</v>
      </c>
      <c r="AX8" s="122">
        <f t="shared" si="0"/>
        <v>50</v>
      </c>
      <c r="AY8" s="122">
        <f t="shared" si="0"/>
        <v>51</v>
      </c>
      <c r="AZ8" s="176">
        <f>AY8+1</f>
        <v>52</v>
      </c>
      <c r="BA8" s="122">
        <f>AZ8+1</f>
        <v>53</v>
      </c>
      <c r="BB8" s="122">
        <f aca="true" t="shared" si="1" ref="BB8:CI8">BA8+1</f>
        <v>54</v>
      </c>
      <c r="BC8" s="122">
        <f t="shared" si="1"/>
        <v>55</v>
      </c>
      <c r="BD8" s="122">
        <f t="shared" si="1"/>
        <v>56</v>
      </c>
      <c r="BE8" s="122">
        <f t="shared" si="1"/>
        <v>57</v>
      </c>
      <c r="BF8" s="122">
        <f t="shared" si="1"/>
        <v>58</v>
      </c>
      <c r="BG8" s="122">
        <f t="shared" si="1"/>
        <v>59</v>
      </c>
      <c r="BH8" s="122">
        <f t="shared" si="1"/>
        <v>60</v>
      </c>
      <c r="BI8" s="122">
        <f t="shared" si="1"/>
        <v>61</v>
      </c>
      <c r="BJ8" s="122">
        <f t="shared" si="1"/>
        <v>62</v>
      </c>
      <c r="BK8" s="122">
        <f t="shared" si="1"/>
        <v>63</v>
      </c>
      <c r="BL8" s="122">
        <f t="shared" si="1"/>
        <v>64</v>
      </c>
      <c r="BM8" s="122">
        <f t="shared" si="1"/>
        <v>65</v>
      </c>
      <c r="BN8" s="122">
        <f t="shared" si="1"/>
        <v>66</v>
      </c>
      <c r="BO8" s="122">
        <f t="shared" si="1"/>
        <v>67</v>
      </c>
      <c r="BP8" s="122">
        <f t="shared" si="1"/>
        <v>68</v>
      </c>
      <c r="BQ8" s="122">
        <f t="shared" si="1"/>
        <v>69</v>
      </c>
      <c r="BR8" s="768">
        <f t="shared" si="1"/>
        <v>70</v>
      </c>
      <c r="BS8" s="768">
        <f t="shared" si="1"/>
        <v>71</v>
      </c>
      <c r="BT8" s="768">
        <f t="shared" si="1"/>
        <v>72</v>
      </c>
      <c r="BU8" s="768">
        <f t="shared" si="1"/>
        <v>73</v>
      </c>
      <c r="BV8" s="768">
        <f t="shared" si="1"/>
        <v>74</v>
      </c>
      <c r="BW8" s="768">
        <f t="shared" si="1"/>
        <v>75</v>
      </c>
      <c r="BX8" s="768">
        <f t="shared" si="1"/>
        <v>76</v>
      </c>
      <c r="BY8" s="768">
        <f t="shared" si="1"/>
        <v>77</v>
      </c>
      <c r="BZ8" s="768">
        <f t="shared" si="1"/>
        <v>78</v>
      </c>
      <c r="CA8" s="768">
        <f t="shared" si="1"/>
        <v>79</v>
      </c>
      <c r="CB8" s="768">
        <f t="shared" si="1"/>
        <v>80</v>
      </c>
      <c r="CC8" s="768">
        <f t="shared" si="1"/>
        <v>81</v>
      </c>
      <c r="CD8" s="768">
        <f t="shared" si="1"/>
        <v>82</v>
      </c>
      <c r="CE8" s="768">
        <f t="shared" si="1"/>
        <v>83</v>
      </c>
      <c r="CF8" s="768">
        <f t="shared" si="1"/>
        <v>84</v>
      </c>
      <c r="CG8" s="768">
        <f t="shared" si="1"/>
        <v>85</v>
      </c>
      <c r="CH8" s="768">
        <f t="shared" si="1"/>
        <v>86</v>
      </c>
      <c r="CI8" s="768">
        <f t="shared" si="1"/>
        <v>87</v>
      </c>
    </row>
    <row r="9" spans="1:91" s="53" customFormat="1" ht="28.5" customHeight="1" thickBot="1">
      <c r="A9" s="923" t="s">
        <v>173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4"/>
      <c r="AD9" s="924"/>
      <c r="AE9" s="924"/>
      <c r="AF9" s="924"/>
      <c r="AG9" s="924"/>
      <c r="AH9" s="924"/>
      <c r="AI9" s="924"/>
      <c r="AJ9" s="924"/>
      <c r="AK9" s="924"/>
      <c r="AL9" s="924"/>
      <c r="AM9" s="924"/>
      <c r="AN9" s="924"/>
      <c r="AO9" s="924"/>
      <c r="AP9" s="924"/>
      <c r="AQ9" s="924"/>
      <c r="AR9" s="924"/>
      <c r="AS9" s="924"/>
      <c r="AT9" s="924"/>
      <c r="AU9" s="924"/>
      <c r="AV9" s="924"/>
      <c r="AW9" s="924"/>
      <c r="AX9" s="924"/>
      <c r="AY9" s="924"/>
      <c r="AZ9" s="924"/>
      <c r="BA9" s="924"/>
      <c r="BB9" s="924"/>
      <c r="BC9" s="924"/>
      <c r="BD9" s="924"/>
      <c r="BE9" s="924"/>
      <c r="BF9" s="924"/>
      <c r="BG9" s="924"/>
      <c r="BH9" s="924"/>
      <c r="BI9" s="924"/>
      <c r="BJ9" s="924"/>
      <c r="BK9" s="924"/>
      <c r="BL9" s="924"/>
      <c r="BM9" s="924"/>
      <c r="BN9" s="924"/>
      <c r="BO9" s="924"/>
      <c r="BP9" s="924"/>
      <c r="BQ9" s="924"/>
      <c r="BR9" s="924"/>
      <c r="BS9" s="924"/>
      <c r="BT9" s="924"/>
      <c r="BU9" s="924"/>
      <c r="BV9" s="924"/>
      <c r="BW9" s="924"/>
      <c r="BX9" s="924"/>
      <c r="BY9" s="924"/>
      <c r="BZ9" s="924"/>
      <c r="CA9" s="924"/>
      <c r="CB9" s="924"/>
      <c r="CC9" s="924"/>
      <c r="CD9" s="924"/>
      <c r="CE9" s="924"/>
      <c r="CF9" s="924"/>
      <c r="CG9" s="924"/>
      <c r="CH9" s="924"/>
      <c r="CI9" s="925"/>
      <c r="CM9" s="630"/>
    </row>
    <row r="10" spans="1:91" s="21" customFormat="1" ht="30" customHeight="1" thickBot="1">
      <c r="A10" s="124" t="s">
        <v>174</v>
      </c>
      <c r="B10" s="125" t="s">
        <v>175</v>
      </c>
      <c r="C10" s="126" t="s">
        <v>211</v>
      </c>
      <c r="D10" s="457">
        <f>D11+D21</f>
        <v>0</v>
      </c>
      <c r="E10" s="458">
        <v>10</v>
      </c>
      <c r="F10" s="459">
        <f>F11</f>
        <v>3</v>
      </c>
      <c r="G10" s="631">
        <f>G11</f>
        <v>1476</v>
      </c>
      <c r="H10" s="631">
        <f aca="true" t="shared" si="2" ref="H10:BS10">H11</f>
        <v>0</v>
      </c>
      <c r="I10" s="631">
        <f t="shared" si="2"/>
        <v>1404</v>
      </c>
      <c r="J10" s="631">
        <f t="shared" si="2"/>
        <v>704</v>
      </c>
      <c r="K10" s="631">
        <f t="shared" si="2"/>
        <v>700</v>
      </c>
      <c r="L10" s="631">
        <f t="shared" si="2"/>
        <v>0</v>
      </c>
      <c r="M10" s="631">
        <f t="shared" si="2"/>
        <v>0</v>
      </c>
      <c r="N10" s="631">
        <f t="shared" si="2"/>
        <v>48</v>
      </c>
      <c r="O10" s="631">
        <f t="shared" si="2"/>
        <v>24</v>
      </c>
      <c r="P10" s="631">
        <f t="shared" si="2"/>
        <v>612</v>
      </c>
      <c r="Q10" s="631">
        <f t="shared" si="2"/>
        <v>0</v>
      </c>
      <c r="R10" s="631">
        <f t="shared" si="2"/>
        <v>612</v>
      </c>
      <c r="S10" s="631">
        <f t="shared" si="2"/>
        <v>310</v>
      </c>
      <c r="T10" s="631">
        <f t="shared" si="2"/>
        <v>302</v>
      </c>
      <c r="U10" s="631">
        <f t="shared" si="2"/>
        <v>0</v>
      </c>
      <c r="V10" s="631">
        <f t="shared" si="2"/>
        <v>0</v>
      </c>
      <c r="W10" s="631">
        <f t="shared" si="2"/>
        <v>0</v>
      </c>
      <c r="X10" s="631">
        <f t="shared" si="2"/>
        <v>0</v>
      </c>
      <c r="Y10" s="631">
        <f>Y11</f>
        <v>820</v>
      </c>
      <c r="Z10" s="631">
        <f t="shared" si="2"/>
        <v>0</v>
      </c>
      <c r="AA10" s="631">
        <f t="shared" si="2"/>
        <v>748</v>
      </c>
      <c r="AB10" s="631">
        <f t="shared" si="2"/>
        <v>373</v>
      </c>
      <c r="AC10" s="631">
        <f t="shared" si="2"/>
        <v>378</v>
      </c>
      <c r="AD10" s="631">
        <f t="shared" si="2"/>
        <v>0</v>
      </c>
      <c r="AE10" s="631">
        <f t="shared" si="2"/>
        <v>0</v>
      </c>
      <c r="AF10" s="631">
        <f t="shared" si="2"/>
        <v>48</v>
      </c>
      <c r="AG10" s="631">
        <f t="shared" si="2"/>
        <v>24</v>
      </c>
      <c r="AH10" s="631">
        <f t="shared" si="2"/>
        <v>44</v>
      </c>
      <c r="AI10" s="631">
        <f t="shared" si="2"/>
        <v>0</v>
      </c>
      <c r="AJ10" s="631">
        <f t="shared" si="2"/>
        <v>44</v>
      </c>
      <c r="AK10" s="631">
        <f t="shared" si="2"/>
        <v>24</v>
      </c>
      <c r="AL10" s="631">
        <f t="shared" si="2"/>
        <v>20</v>
      </c>
      <c r="AM10" s="631">
        <f t="shared" si="2"/>
        <v>0</v>
      </c>
      <c r="AN10" s="631">
        <f t="shared" si="2"/>
        <v>0</v>
      </c>
      <c r="AO10" s="631">
        <f t="shared" si="2"/>
        <v>0</v>
      </c>
      <c r="AP10" s="631">
        <f t="shared" si="2"/>
        <v>0</v>
      </c>
      <c r="AQ10" s="631">
        <f t="shared" si="2"/>
        <v>0</v>
      </c>
      <c r="AR10" s="631">
        <f t="shared" si="2"/>
        <v>0</v>
      </c>
      <c r="AS10" s="631">
        <f t="shared" si="2"/>
        <v>0</v>
      </c>
      <c r="AT10" s="631">
        <f t="shared" si="2"/>
        <v>0</v>
      </c>
      <c r="AU10" s="631">
        <f t="shared" si="2"/>
        <v>0</v>
      </c>
      <c r="AV10" s="631">
        <f t="shared" si="2"/>
        <v>0</v>
      </c>
      <c r="AW10" s="631">
        <f t="shared" si="2"/>
        <v>0</v>
      </c>
      <c r="AX10" s="631">
        <f t="shared" si="2"/>
        <v>0</v>
      </c>
      <c r="AY10" s="631">
        <f t="shared" si="2"/>
        <v>0</v>
      </c>
      <c r="AZ10" s="631">
        <f t="shared" si="2"/>
        <v>0</v>
      </c>
      <c r="BA10" s="631">
        <f t="shared" si="2"/>
        <v>0</v>
      </c>
      <c r="BB10" s="631">
        <f t="shared" si="2"/>
        <v>0</v>
      </c>
      <c r="BC10" s="631">
        <f t="shared" si="2"/>
        <v>0</v>
      </c>
      <c r="BD10" s="631">
        <f t="shared" si="2"/>
        <v>0</v>
      </c>
      <c r="BE10" s="631">
        <f t="shared" si="2"/>
        <v>0</v>
      </c>
      <c r="BF10" s="631">
        <f t="shared" si="2"/>
        <v>0</v>
      </c>
      <c r="BG10" s="631">
        <f t="shared" si="2"/>
        <v>0</v>
      </c>
      <c r="BH10" s="631">
        <f t="shared" si="2"/>
        <v>0</v>
      </c>
      <c r="BI10" s="631">
        <f t="shared" si="2"/>
        <v>0</v>
      </c>
      <c r="BJ10" s="631">
        <f t="shared" si="2"/>
        <v>0</v>
      </c>
      <c r="BK10" s="631">
        <f t="shared" si="2"/>
        <v>0</v>
      </c>
      <c r="BL10" s="631">
        <f t="shared" si="2"/>
        <v>0</v>
      </c>
      <c r="BM10" s="631">
        <f t="shared" si="2"/>
        <v>0</v>
      </c>
      <c r="BN10" s="631">
        <f t="shared" si="2"/>
        <v>0</v>
      </c>
      <c r="BO10" s="631">
        <f t="shared" si="2"/>
        <v>0</v>
      </c>
      <c r="BP10" s="631">
        <f t="shared" si="2"/>
        <v>0</v>
      </c>
      <c r="BQ10" s="632">
        <f t="shared" si="2"/>
        <v>0</v>
      </c>
      <c r="BR10" s="769">
        <f t="shared" si="2"/>
        <v>0</v>
      </c>
      <c r="BS10" s="769">
        <f t="shared" si="2"/>
        <v>0</v>
      </c>
      <c r="BT10" s="769">
        <f aca="true" t="shared" si="3" ref="BT10:CI10">BT11</f>
        <v>0</v>
      </c>
      <c r="BU10" s="769">
        <f t="shared" si="3"/>
        <v>0</v>
      </c>
      <c r="BV10" s="769">
        <f t="shared" si="3"/>
        <v>0</v>
      </c>
      <c r="BW10" s="769">
        <f t="shared" si="3"/>
        <v>0</v>
      </c>
      <c r="BX10" s="769">
        <f t="shared" si="3"/>
        <v>0</v>
      </c>
      <c r="BY10" s="769">
        <f t="shared" si="3"/>
        <v>0</v>
      </c>
      <c r="BZ10" s="769">
        <f t="shared" si="3"/>
        <v>0</v>
      </c>
      <c r="CA10" s="769">
        <f t="shared" si="3"/>
        <v>0</v>
      </c>
      <c r="CB10" s="769">
        <f t="shared" si="3"/>
        <v>0</v>
      </c>
      <c r="CC10" s="769">
        <f t="shared" si="3"/>
        <v>0</v>
      </c>
      <c r="CD10" s="769">
        <f t="shared" si="3"/>
        <v>0</v>
      </c>
      <c r="CE10" s="769">
        <f t="shared" si="3"/>
        <v>0</v>
      </c>
      <c r="CF10" s="769">
        <f t="shared" si="3"/>
        <v>0</v>
      </c>
      <c r="CG10" s="769">
        <f t="shared" si="3"/>
        <v>0</v>
      </c>
      <c r="CH10" s="769">
        <f t="shared" si="3"/>
        <v>0</v>
      </c>
      <c r="CI10" s="769">
        <f t="shared" si="3"/>
        <v>0</v>
      </c>
      <c r="CM10" s="633"/>
    </row>
    <row r="11" spans="1:91" s="21" customFormat="1" ht="30" customHeight="1" thickBot="1">
      <c r="A11" s="118"/>
      <c r="B11" s="119"/>
      <c r="C11" s="634" t="s">
        <v>211</v>
      </c>
      <c r="D11" s="635">
        <v>0</v>
      </c>
      <c r="E11" s="636">
        <v>10</v>
      </c>
      <c r="F11" s="637">
        <v>3</v>
      </c>
      <c r="G11" s="460">
        <f>SUM(G12:G26)</f>
        <v>1476</v>
      </c>
      <c r="H11" s="460">
        <f aca="true" t="shared" si="4" ref="H11:X11">SUM(H12:H26)</f>
        <v>0</v>
      </c>
      <c r="I11" s="460">
        <f t="shared" si="4"/>
        <v>1404</v>
      </c>
      <c r="J11" s="460">
        <f t="shared" si="4"/>
        <v>704</v>
      </c>
      <c r="K11" s="460">
        <f t="shared" si="4"/>
        <v>700</v>
      </c>
      <c r="L11" s="460">
        <f t="shared" si="4"/>
        <v>0</v>
      </c>
      <c r="M11" s="460">
        <f t="shared" si="4"/>
        <v>0</v>
      </c>
      <c r="N11" s="460">
        <f t="shared" si="4"/>
        <v>48</v>
      </c>
      <c r="O11" s="460">
        <f t="shared" si="4"/>
        <v>24</v>
      </c>
      <c r="P11" s="460">
        <f t="shared" si="4"/>
        <v>612</v>
      </c>
      <c r="Q11" s="460">
        <f t="shared" si="4"/>
        <v>0</v>
      </c>
      <c r="R11" s="460">
        <f t="shared" si="4"/>
        <v>612</v>
      </c>
      <c r="S11" s="460">
        <f t="shared" si="4"/>
        <v>310</v>
      </c>
      <c r="T11" s="460">
        <f t="shared" si="4"/>
        <v>302</v>
      </c>
      <c r="U11" s="460">
        <f t="shared" si="4"/>
        <v>0</v>
      </c>
      <c r="V11" s="460">
        <f t="shared" si="4"/>
        <v>0</v>
      </c>
      <c r="W11" s="460">
        <f t="shared" si="4"/>
        <v>0</v>
      </c>
      <c r="X11" s="460">
        <f t="shared" si="4"/>
        <v>0</v>
      </c>
      <c r="Y11" s="460">
        <f>SUM(Y12:Y26)</f>
        <v>820</v>
      </c>
      <c r="Z11" s="460">
        <f aca="true" t="shared" si="5" ref="Z11:CI11">SUM(Z12:Z26)</f>
        <v>0</v>
      </c>
      <c r="AA11" s="460">
        <f t="shared" si="5"/>
        <v>748</v>
      </c>
      <c r="AB11" s="460">
        <f t="shared" si="5"/>
        <v>373</v>
      </c>
      <c r="AC11" s="460">
        <f t="shared" si="5"/>
        <v>378</v>
      </c>
      <c r="AD11" s="460">
        <f t="shared" si="5"/>
        <v>0</v>
      </c>
      <c r="AE11" s="460">
        <f t="shared" si="5"/>
        <v>0</v>
      </c>
      <c r="AF11" s="460">
        <f t="shared" si="5"/>
        <v>48</v>
      </c>
      <c r="AG11" s="460">
        <f t="shared" si="5"/>
        <v>24</v>
      </c>
      <c r="AH11" s="460">
        <f t="shared" si="5"/>
        <v>44</v>
      </c>
      <c r="AI11" s="460">
        <f t="shared" si="5"/>
        <v>0</v>
      </c>
      <c r="AJ11" s="460">
        <f t="shared" si="5"/>
        <v>44</v>
      </c>
      <c r="AK11" s="460">
        <f t="shared" si="5"/>
        <v>24</v>
      </c>
      <c r="AL11" s="460">
        <f t="shared" si="5"/>
        <v>20</v>
      </c>
      <c r="AM11" s="460">
        <f t="shared" si="5"/>
        <v>0</v>
      </c>
      <c r="AN11" s="460">
        <f t="shared" si="5"/>
        <v>0</v>
      </c>
      <c r="AO11" s="460">
        <f t="shared" si="5"/>
        <v>0</v>
      </c>
      <c r="AP11" s="460">
        <f t="shared" si="5"/>
        <v>0</v>
      </c>
      <c r="AQ11" s="460">
        <f t="shared" si="5"/>
        <v>0</v>
      </c>
      <c r="AR11" s="460">
        <f t="shared" si="5"/>
        <v>0</v>
      </c>
      <c r="AS11" s="460">
        <f t="shared" si="5"/>
        <v>0</v>
      </c>
      <c r="AT11" s="460">
        <f t="shared" si="5"/>
        <v>0</v>
      </c>
      <c r="AU11" s="460">
        <f t="shared" si="5"/>
        <v>0</v>
      </c>
      <c r="AV11" s="460">
        <f t="shared" si="5"/>
        <v>0</v>
      </c>
      <c r="AW11" s="460">
        <f t="shared" si="5"/>
        <v>0</v>
      </c>
      <c r="AX11" s="460">
        <f t="shared" si="5"/>
        <v>0</v>
      </c>
      <c r="AY11" s="460">
        <f t="shared" si="5"/>
        <v>0</v>
      </c>
      <c r="AZ11" s="460">
        <f t="shared" si="5"/>
        <v>0</v>
      </c>
      <c r="BA11" s="460">
        <f t="shared" si="5"/>
        <v>0</v>
      </c>
      <c r="BB11" s="460">
        <f t="shared" si="5"/>
        <v>0</v>
      </c>
      <c r="BC11" s="460">
        <f t="shared" si="5"/>
        <v>0</v>
      </c>
      <c r="BD11" s="460">
        <f t="shared" si="5"/>
        <v>0</v>
      </c>
      <c r="BE11" s="460">
        <f t="shared" si="5"/>
        <v>0</v>
      </c>
      <c r="BF11" s="460">
        <f t="shared" si="5"/>
        <v>0</v>
      </c>
      <c r="BG11" s="460">
        <f t="shared" si="5"/>
        <v>0</v>
      </c>
      <c r="BH11" s="460">
        <f t="shared" si="5"/>
        <v>0</v>
      </c>
      <c r="BI11" s="460">
        <f t="shared" si="5"/>
        <v>0</v>
      </c>
      <c r="BJ11" s="460">
        <f t="shared" si="5"/>
        <v>0</v>
      </c>
      <c r="BK11" s="460">
        <f t="shared" si="5"/>
        <v>0</v>
      </c>
      <c r="BL11" s="460">
        <f t="shared" si="5"/>
        <v>0</v>
      </c>
      <c r="BM11" s="460">
        <f t="shared" si="5"/>
        <v>0</v>
      </c>
      <c r="BN11" s="460">
        <f t="shared" si="5"/>
        <v>0</v>
      </c>
      <c r="BO11" s="460">
        <f t="shared" si="5"/>
        <v>0</v>
      </c>
      <c r="BP11" s="460">
        <f t="shared" si="5"/>
        <v>0</v>
      </c>
      <c r="BQ11" s="760">
        <f t="shared" si="5"/>
        <v>0</v>
      </c>
      <c r="BR11" s="769">
        <f t="shared" si="5"/>
        <v>0</v>
      </c>
      <c r="BS11" s="769">
        <f t="shared" si="5"/>
        <v>0</v>
      </c>
      <c r="BT11" s="769">
        <f t="shared" si="5"/>
        <v>0</v>
      </c>
      <c r="BU11" s="769">
        <f t="shared" si="5"/>
        <v>0</v>
      </c>
      <c r="BV11" s="769">
        <f t="shared" si="5"/>
        <v>0</v>
      </c>
      <c r="BW11" s="769">
        <f t="shared" si="5"/>
        <v>0</v>
      </c>
      <c r="BX11" s="769">
        <f t="shared" si="5"/>
        <v>0</v>
      </c>
      <c r="BY11" s="769">
        <f t="shared" si="5"/>
        <v>0</v>
      </c>
      <c r="BZ11" s="769">
        <f t="shared" si="5"/>
        <v>0</v>
      </c>
      <c r="CA11" s="769">
        <f t="shared" si="5"/>
        <v>0</v>
      </c>
      <c r="CB11" s="769">
        <f t="shared" si="5"/>
        <v>0</v>
      </c>
      <c r="CC11" s="769">
        <f t="shared" si="5"/>
        <v>0</v>
      </c>
      <c r="CD11" s="769">
        <f t="shared" si="5"/>
        <v>0</v>
      </c>
      <c r="CE11" s="769">
        <f t="shared" si="5"/>
        <v>0</v>
      </c>
      <c r="CF11" s="769">
        <f t="shared" si="5"/>
        <v>0</v>
      </c>
      <c r="CG11" s="769">
        <f t="shared" si="5"/>
        <v>0</v>
      </c>
      <c r="CH11" s="769">
        <f t="shared" si="5"/>
        <v>0</v>
      </c>
      <c r="CI11" s="769">
        <f t="shared" si="5"/>
        <v>0</v>
      </c>
      <c r="CM11" s="633"/>
    </row>
    <row r="12" spans="1:94" s="22" customFormat="1" ht="30" customHeight="1">
      <c r="A12" s="638" t="s">
        <v>176</v>
      </c>
      <c r="B12" s="639" t="s">
        <v>90</v>
      </c>
      <c r="C12" s="640" t="s">
        <v>177</v>
      </c>
      <c r="D12" s="641" t="s">
        <v>2</v>
      </c>
      <c r="E12" s="642"/>
      <c r="F12" s="643">
        <v>2</v>
      </c>
      <c r="G12" s="644">
        <f aca="true" t="shared" si="6" ref="G12:G26">I12+N12+O12</f>
        <v>90</v>
      </c>
      <c r="H12" s="645"/>
      <c r="I12" s="646">
        <f>J12+K12</f>
        <v>78</v>
      </c>
      <c r="J12" s="647">
        <v>60</v>
      </c>
      <c r="K12" s="647">
        <v>18</v>
      </c>
      <c r="L12" s="647"/>
      <c r="M12" s="648"/>
      <c r="N12" s="648">
        <v>6</v>
      </c>
      <c r="O12" s="649">
        <v>6</v>
      </c>
      <c r="P12" s="133">
        <f>R12+V12+W12+X12</f>
        <v>34</v>
      </c>
      <c r="Q12" s="132"/>
      <c r="R12" s="132">
        <f>S12+T12</f>
        <v>34</v>
      </c>
      <c r="S12" s="132">
        <v>24</v>
      </c>
      <c r="T12" s="131">
        <v>10</v>
      </c>
      <c r="U12" s="131"/>
      <c r="V12" s="131"/>
      <c r="W12" s="131"/>
      <c r="X12" s="147"/>
      <c r="Y12" s="133">
        <f>AA12+AF12+AG12</f>
        <v>56</v>
      </c>
      <c r="Z12" s="154"/>
      <c r="AA12" s="132">
        <f>AB12+AC12</f>
        <v>44</v>
      </c>
      <c r="AB12" s="132">
        <v>36</v>
      </c>
      <c r="AC12" s="154">
        <v>8</v>
      </c>
      <c r="AD12" s="154"/>
      <c r="AE12" s="154"/>
      <c r="AF12" s="154">
        <v>6</v>
      </c>
      <c r="AG12" s="146">
        <v>6</v>
      </c>
      <c r="AH12" s="650"/>
      <c r="AI12" s="651"/>
      <c r="AJ12" s="651"/>
      <c r="AK12" s="651"/>
      <c r="AL12" s="651"/>
      <c r="AM12" s="651"/>
      <c r="AN12" s="652"/>
      <c r="AO12" s="652"/>
      <c r="AP12" s="653"/>
      <c r="AQ12" s="650"/>
      <c r="AR12" s="651"/>
      <c r="AS12" s="651"/>
      <c r="AT12" s="651"/>
      <c r="AU12" s="651"/>
      <c r="AV12" s="651"/>
      <c r="AW12" s="651"/>
      <c r="AX12" s="651"/>
      <c r="AY12" s="654"/>
      <c r="AZ12" s="655"/>
      <c r="BA12" s="656"/>
      <c r="BB12" s="656"/>
      <c r="BC12" s="656"/>
      <c r="BD12" s="656"/>
      <c r="BE12" s="656"/>
      <c r="BF12" s="656"/>
      <c r="BG12" s="656"/>
      <c r="BH12" s="657"/>
      <c r="BI12" s="658"/>
      <c r="BJ12" s="659"/>
      <c r="BK12" s="659"/>
      <c r="BL12" s="659"/>
      <c r="BM12" s="659"/>
      <c r="BN12" s="659"/>
      <c r="BO12" s="659"/>
      <c r="BP12" s="659"/>
      <c r="BQ12" s="660"/>
      <c r="BR12" s="765"/>
      <c r="BS12" s="765"/>
      <c r="BT12" s="765"/>
      <c r="BU12" s="765"/>
      <c r="BV12" s="765"/>
      <c r="BW12" s="765"/>
      <c r="BX12" s="765"/>
      <c r="BY12" s="765"/>
      <c r="BZ12" s="765"/>
      <c r="CA12" s="765"/>
      <c r="CB12" s="770"/>
      <c r="CC12" s="770"/>
      <c r="CD12" s="770"/>
      <c r="CE12" s="770"/>
      <c r="CF12" s="770"/>
      <c r="CG12" s="770"/>
      <c r="CH12" s="770"/>
      <c r="CI12" s="765"/>
      <c r="CL12" s="662">
        <f>G12-P12-Y12</f>
        <v>0</v>
      </c>
      <c r="CM12" s="663">
        <f>I12-R12-AA12</f>
        <v>0</v>
      </c>
      <c r="CN12" s="664">
        <f>J12-S12-AB12</f>
        <v>0</v>
      </c>
      <c r="CO12" s="22">
        <f>N12-W12-AF12</f>
        <v>0</v>
      </c>
      <c r="CP12" s="22">
        <f>O12-X12-AG12</f>
        <v>0</v>
      </c>
    </row>
    <row r="13" spans="1:94" s="22" customFormat="1" ht="30" customHeight="1">
      <c r="A13" s="153" t="s">
        <v>178</v>
      </c>
      <c r="B13" s="152" t="s">
        <v>92</v>
      </c>
      <c r="C13" s="665" t="s">
        <v>179</v>
      </c>
      <c r="D13" s="666"/>
      <c r="E13" s="667">
        <v>3</v>
      </c>
      <c r="F13" s="668"/>
      <c r="G13" s="669">
        <f t="shared" si="6"/>
        <v>162</v>
      </c>
      <c r="H13" s="670"/>
      <c r="I13" s="151">
        <f>J13+K13</f>
        <v>162</v>
      </c>
      <c r="J13" s="239">
        <v>104</v>
      </c>
      <c r="K13" s="239">
        <v>58</v>
      </c>
      <c r="L13" s="239"/>
      <c r="M13" s="240"/>
      <c r="N13" s="240"/>
      <c r="O13" s="661"/>
      <c r="P13" s="155">
        <f>R13+V13+W13+X13</f>
        <v>70</v>
      </c>
      <c r="Q13" s="312"/>
      <c r="R13" s="312">
        <f>S13+T13</f>
        <v>70</v>
      </c>
      <c r="S13" s="312">
        <v>56</v>
      </c>
      <c r="T13" s="156">
        <v>14</v>
      </c>
      <c r="U13" s="156"/>
      <c r="V13" s="156"/>
      <c r="W13" s="156"/>
      <c r="X13" s="158"/>
      <c r="Y13" s="133">
        <f aca="true" t="shared" si="7" ref="Y13:Y26">AA13+AF13+AG13</f>
        <v>48</v>
      </c>
      <c r="Z13" s="130"/>
      <c r="AA13" s="312">
        <v>48</v>
      </c>
      <c r="AB13" s="312">
        <v>24</v>
      </c>
      <c r="AC13" s="130">
        <v>24</v>
      </c>
      <c r="AD13" s="130"/>
      <c r="AE13" s="130"/>
      <c r="AF13" s="130"/>
      <c r="AG13" s="157"/>
      <c r="AH13" s="407">
        <f>AJ13+AN13+AO13</f>
        <v>44</v>
      </c>
      <c r="AI13" s="241"/>
      <c r="AJ13" s="241">
        <f>AK13+AL13</f>
        <v>44</v>
      </c>
      <c r="AK13" s="241">
        <v>24</v>
      </c>
      <c r="AL13" s="241">
        <v>20</v>
      </c>
      <c r="AM13" s="241"/>
      <c r="AN13" s="316"/>
      <c r="AO13" s="316"/>
      <c r="AP13" s="504"/>
      <c r="AQ13" s="407"/>
      <c r="AR13" s="241"/>
      <c r="AS13" s="241"/>
      <c r="AT13" s="241"/>
      <c r="AU13" s="241"/>
      <c r="AV13" s="241"/>
      <c r="AW13" s="241"/>
      <c r="AX13" s="241"/>
      <c r="AY13" s="86"/>
      <c r="AZ13" s="214"/>
      <c r="BA13" s="565"/>
      <c r="BB13" s="565"/>
      <c r="BC13" s="565"/>
      <c r="BD13" s="565"/>
      <c r="BE13" s="565"/>
      <c r="BF13" s="565"/>
      <c r="BG13" s="565"/>
      <c r="BH13" s="671"/>
      <c r="BI13" s="672"/>
      <c r="BJ13" s="568"/>
      <c r="BK13" s="568"/>
      <c r="BL13" s="568"/>
      <c r="BM13" s="568"/>
      <c r="BN13" s="568"/>
      <c r="BO13" s="568"/>
      <c r="BP13" s="568"/>
      <c r="BQ13" s="622"/>
      <c r="BR13" s="765"/>
      <c r="BS13" s="765"/>
      <c r="BT13" s="765"/>
      <c r="BU13" s="765"/>
      <c r="BV13" s="765"/>
      <c r="BW13" s="765"/>
      <c r="BX13" s="765"/>
      <c r="BY13" s="765"/>
      <c r="BZ13" s="765"/>
      <c r="CA13" s="765"/>
      <c r="CB13" s="770"/>
      <c r="CC13" s="770"/>
      <c r="CD13" s="770"/>
      <c r="CE13" s="770"/>
      <c r="CF13" s="770"/>
      <c r="CG13" s="770"/>
      <c r="CH13" s="770"/>
      <c r="CI13" s="765"/>
      <c r="CL13" s="662">
        <f aca="true" t="shared" si="8" ref="CL13:CL26">G13-P13-Y13</f>
        <v>44</v>
      </c>
      <c r="CM13" s="663">
        <f aca="true" t="shared" si="9" ref="CM13:CN26">I13-R13-AA13</f>
        <v>44</v>
      </c>
      <c r="CN13" s="664">
        <f t="shared" si="9"/>
        <v>24</v>
      </c>
      <c r="CO13" s="22">
        <f aca="true" t="shared" si="10" ref="CO13:CP26">N13-W13-AF13</f>
        <v>0</v>
      </c>
      <c r="CP13" s="22">
        <f t="shared" si="10"/>
        <v>0</v>
      </c>
    </row>
    <row r="14" spans="1:94" s="22" customFormat="1" ht="30" customHeight="1">
      <c r="A14" s="153" t="s">
        <v>180</v>
      </c>
      <c r="B14" s="673" t="s">
        <v>17</v>
      </c>
      <c r="C14" s="674" t="s">
        <v>95</v>
      </c>
      <c r="D14" s="675"/>
      <c r="E14" s="667">
        <v>2</v>
      </c>
      <c r="F14" s="676" t="s">
        <v>2</v>
      </c>
      <c r="G14" s="669">
        <f t="shared" si="6"/>
        <v>121</v>
      </c>
      <c r="H14" s="670"/>
      <c r="I14" s="151">
        <v>117</v>
      </c>
      <c r="J14" s="241">
        <v>91</v>
      </c>
      <c r="K14" s="241">
        <v>26</v>
      </c>
      <c r="L14" s="241"/>
      <c r="M14" s="241"/>
      <c r="N14" s="242">
        <v>4</v>
      </c>
      <c r="O14" s="661"/>
      <c r="P14" s="155">
        <f>R14+V14+W14+X14</f>
        <v>51</v>
      </c>
      <c r="Q14" s="312"/>
      <c r="R14" s="312">
        <v>51</v>
      </c>
      <c r="S14" s="312">
        <v>39</v>
      </c>
      <c r="T14" s="156">
        <v>12</v>
      </c>
      <c r="U14" s="156"/>
      <c r="V14" s="156"/>
      <c r="W14" s="156"/>
      <c r="X14" s="158"/>
      <c r="Y14" s="133">
        <f t="shared" si="7"/>
        <v>70</v>
      </c>
      <c r="Z14" s="130"/>
      <c r="AA14" s="312">
        <v>66</v>
      </c>
      <c r="AB14" s="312">
        <v>55</v>
      </c>
      <c r="AC14" s="130">
        <v>14</v>
      </c>
      <c r="AD14" s="130"/>
      <c r="AE14" s="130"/>
      <c r="AF14" s="130">
        <v>4</v>
      </c>
      <c r="AG14" s="157"/>
      <c r="AH14" s="407"/>
      <c r="AI14" s="241"/>
      <c r="AJ14" s="241"/>
      <c r="AK14" s="241"/>
      <c r="AL14" s="241"/>
      <c r="AM14" s="241"/>
      <c r="AN14" s="316"/>
      <c r="AO14" s="316"/>
      <c r="AP14" s="504"/>
      <c r="AQ14" s="407"/>
      <c r="AR14" s="241"/>
      <c r="AS14" s="241"/>
      <c r="AT14" s="241"/>
      <c r="AU14" s="241"/>
      <c r="AV14" s="241"/>
      <c r="AW14" s="241"/>
      <c r="AX14" s="241"/>
      <c r="AY14" s="86"/>
      <c r="AZ14" s="214"/>
      <c r="BA14" s="565"/>
      <c r="BB14" s="565"/>
      <c r="BC14" s="565"/>
      <c r="BD14" s="565"/>
      <c r="BE14" s="565"/>
      <c r="BF14" s="565"/>
      <c r="BG14" s="565"/>
      <c r="BH14" s="671"/>
      <c r="BI14" s="672"/>
      <c r="BJ14" s="568"/>
      <c r="BK14" s="568"/>
      <c r="BL14" s="568"/>
      <c r="BM14" s="568"/>
      <c r="BN14" s="568"/>
      <c r="BO14" s="568"/>
      <c r="BP14" s="568"/>
      <c r="BQ14" s="622"/>
      <c r="BR14" s="765"/>
      <c r="BS14" s="765"/>
      <c r="BT14" s="765"/>
      <c r="BU14" s="765"/>
      <c r="BV14" s="765"/>
      <c r="BW14" s="765"/>
      <c r="BX14" s="765"/>
      <c r="BY14" s="765"/>
      <c r="BZ14" s="765"/>
      <c r="CA14" s="765"/>
      <c r="CB14" s="770"/>
      <c r="CC14" s="770"/>
      <c r="CD14" s="770"/>
      <c r="CE14" s="770"/>
      <c r="CF14" s="770"/>
      <c r="CG14" s="770"/>
      <c r="CH14" s="770"/>
      <c r="CI14" s="765"/>
      <c r="CL14" s="662">
        <f t="shared" si="8"/>
        <v>0</v>
      </c>
      <c r="CM14" s="663">
        <f t="shared" si="9"/>
        <v>0</v>
      </c>
      <c r="CN14" s="664">
        <f t="shared" si="9"/>
        <v>-3</v>
      </c>
      <c r="CO14" s="22">
        <f t="shared" si="10"/>
        <v>0</v>
      </c>
      <c r="CP14" s="22">
        <f t="shared" si="10"/>
        <v>0</v>
      </c>
    </row>
    <row r="15" spans="1:94" s="22" customFormat="1" ht="30" customHeight="1">
      <c r="A15" s="153" t="s">
        <v>181</v>
      </c>
      <c r="B15" s="673" t="s">
        <v>182</v>
      </c>
      <c r="C15" s="677" t="s">
        <v>95</v>
      </c>
      <c r="D15" s="666"/>
      <c r="E15" s="63">
        <v>2</v>
      </c>
      <c r="F15" s="676" t="s">
        <v>2</v>
      </c>
      <c r="G15" s="669">
        <f t="shared" si="6"/>
        <v>82</v>
      </c>
      <c r="H15" s="670"/>
      <c r="I15" s="151">
        <f aca="true" t="shared" si="11" ref="I15:I25">J15+K15</f>
        <v>78</v>
      </c>
      <c r="J15" s="60">
        <v>36</v>
      </c>
      <c r="K15" s="60">
        <v>42</v>
      </c>
      <c r="L15" s="60"/>
      <c r="M15" s="60"/>
      <c r="N15" s="77">
        <v>4</v>
      </c>
      <c r="O15" s="89"/>
      <c r="P15" s="155">
        <f>R15+V15+W15+X15</f>
        <v>34</v>
      </c>
      <c r="Q15" s="130"/>
      <c r="R15" s="312">
        <f>S15+T15</f>
        <v>34</v>
      </c>
      <c r="S15" s="312">
        <v>16</v>
      </c>
      <c r="T15" s="156">
        <v>18</v>
      </c>
      <c r="U15" s="156"/>
      <c r="V15" s="156"/>
      <c r="W15" s="156"/>
      <c r="X15" s="158"/>
      <c r="Y15" s="133">
        <f t="shared" si="7"/>
        <v>48</v>
      </c>
      <c r="Z15" s="130"/>
      <c r="AA15" s="312">
        <f>AB15+AC15</f>
        <v>44</v>
      </c>
      <c r="AB15" s="312">
        <v>20</v>
      </c>
      <c r="AC15" s="156">
        <v>24</v>
      </c>
      <c r="AD15" s="156"/>
      <c r="AE15" s="156"/>
      <c r="AF15" s="156">
        <v>4</v>
      </c>
      <c r="AG15" s="157"/>
      <c r="AH15" s="407"/>
      <c r="AI15" s="241"/>
      <c r="AJ15" s="241"/>
      <c r="AK15" s="241"/>
      <c r="AL15" s="241"/>
      <c r="AM15" s="241"/>
      <c r="AN15" s="316"/>
      <c r="AO15" s="316"/>
      <c r="AP15" s="504"/>
      <c r="AQ15" s="407"/>
      <c r="AR15" s="241"/>
      <c r="AS15" s="241"/>
      <c r="AT15" s="241"/>
      <c r="AU15" s="241"/>
      <c r="AV15" s="241"/>
      <c r="AW15" s="241"/>
      <c r="AX15" s="241"/>
      <c r="AY15" s="86"/>
      <c r="AZ15" s="214"/>
      <c r="BA15" s="565"/>
      <c r="BB15" s="565"/>
      <c r="BC15" s="565"/>
      <c r="BD15" s="565"/>
      <c r="BE15" s="565"/>
      <c r="BF15" s="565"/>
      <c r="BG15" s="565"/>
      <c r="BH15" s="671"/>
      <c r="BI15" s="569"/>
      <c r="BJ15" s="570"/>
      <c r="BK15" s="570"/>
      <c r="BL15" s="570"/>
      <c r="BM15" s="570"/>
      <c r="BN15" s="570"/>
      <c r="BO15" s="570"/>
      <c r="BP15" s="570"/>
      <c r="BQ15" s="622"/>
      <c r="BR15" s="765"/>
      <c r="BS15" s="765"/>
      <c r="BT15" s="765"/>
      <c r="BU15" s="765"/>
      <c r="BV15" s="765"/>
      <c r="BW15" s="765"/>
      <c r="BX15" s="765"/>
      <c r="BY15" s="765"/>
      <c r="BZ15" s="771"/>
      <c r="CA15" s="405"/>
      <c r="CB15" s="405"/>
      <c r="CC15" s="405"/>
      <c r="CD15" s="405"/>
      <c r="CE15" s="405"/>
      <c r="CF15" s="405"/>
      <c r="CG15" s="405"/>
      <c r="CH15" s="405"/>
      <c r="CI15" s="765"/>
      <c r="CL15" s="662">
        <f t="shared" si="8"/>
        <v>0</v>
      </c>
      <c r="CM15" s="663">
        <f t="shared" si="9"/>
        <v>0</v>
      </c>
      <c r="CN15" s="664">
        <f t="shared" si="9"/>
        <v>0</v>
      </c>
      <c r="CO15" s="22">
        <f t="shared" si="10"/>
        <v>0</v>
      </c>
      <c r="CP15" s="22">
        <f t="shared" si="10"/>
        <v>0</v>
      </c>
    </row>
    <row r="16" spans="1:94" s="15" customFormat="1" ht="30" customHeight="1">
      <c r="A16" s="153" t="s">
        <v>183</v>
      </c>
      <c r="B16" s="673" t="s">
        <v>36</v>
      </c>
      <c r="C16" s="678" t="s">
        <v>95</v>
      </c>
      <c r="D16" s="666"/>
      <c r="E16" s="63">
        <v>2</v>
      </c>
      <c r="F16" s="676"/>
      <c r="G16" s="669">
        <f t="shared" si="6"/>
        <v>78</v>
      </c>
      <c r="H16" s="670"/>
      <c r="I16" s="151">
        <f t="shared" si="11"/>
        <v>78</v>
      </c>
      <c r="J16" s="60">
        <v>52</v>
      </c>
      <c r="K16" s="60">
        <v>26</v>
      </c>
      <c r="L16" s="60"/>
      <c r="M16" s="60"/>
      <c r="N16" s="77"/>
      <c r="O16" s="89"/>
      <c r="P16" s="155">
        <f>R16+V16+W16+X16</f>
        <v>34</v>
      </c>
      <c r="Q16" s="130"/>
      <c r="R16" s="312">
        <f>S16+T16</f>
        <v>34</v>
      </c>
      <c r="S16" s="312">
        <v>24</v>
      </c>
      <c r="T16" s="156">
        <v>10</v>
      </c>
      <c r="U16" s="156"/>
      <c r="V16" s="156"/>
      <c r="W16" s="156"/>
      <c r="X16" s="158"/>
      <c r="Y16" s="133">
        <f t="shared" si="7"/>
        <v>44</v>
      </c>
      <c r="Z16" s="130"/>
      <c r="AA16" s="312">
        <f>AB16+AC16</f>
        <v>44</v>
      </c>
      <c r="AB16" s="312">
        <v>28</v>
      </c>
      <c r="AC16" s="156">
        <v>16</v>
      </c>
      <c r="AD16" s="156"/>
      <c r="AE16" s="156"/>
      <c r="AF16" s="156"/>
      <c r="AG16" s="157"/>
      <c r="AH16" s="407"/>
      <c r="AI16" s="241"/>
      <c r="AJ16" s="241"/>
      <c r="AK16" s="241"/>
      <c r="AL16" s="241"/>
      <c r="AM16" s="241"/>
      <c r="AN16" s="316"/>
      <c r="AO16" s="316"/>
      <c r="AP16" s="504"/>
      <c r="AQ16" s="407"/>
      <c r="AR16" s="241"/>
      <c r="AS16" s="241"/>
      <c r="AT16" s="241"/>
      <c r="AU16" s="241"/>
      <c r="AV16" s="241"/>
      <c r="AW16" s="241"/>
      <c r="AX16" s="241"/>
      <c r="AY16" s="86"/>
      <c r="AZ16" s="214"/>
      <c r="BA16" s="565"/>
      <c r="BB16" s="565"/>
      <c r="BC16" s="565"/>
      <c r="BD16" s="565"/>
      <c r="BE16" s="565"/>
      <c r="BF16" s="565"/>
      <c r="BG16" s="565"/>
      <c r="BH16" s="671"/>
      <c r="BI16" s="569"/>
      <c r="BJ16" s="570"/>
      <c r="BK16" s="570"/>
      <c r="BL16" s="570"/>
      <c r="BM16" s="570"/>
      <c r="BN16" s="570"/>
      <c r="BO16" s="570"/>
      <c r="BP16" s="570"/>
      <c r="BQ16" s="622"/>
      <c r="BR16" s="765"/>
      <c r="BS16" s="765"/>
      <c r="BT16" s="765"/>
      <c r="BU16" s="765"/>
      <c r="BV16" s="765"/>
      <c r="BW16" s="765"/>
      <c r="BX16" s="765"/>
      <c r="BY16" s="765"/>
      <c r="BZ16" s="772"/>
      <c r="CA16" s="405"/>
      <c r="CB16" s="405"/>
      <c r="CC16" s="405"/>
      <c r="CD16" s="405"/>
      <c r="CE16" s="405"/>
      <c r="CF16" s="405"/>
      <c r="CG16" s="405"/>
      <c r="CH16" s="405"/>
      <c r="CI16" s="773"/>
      <c r="CL16" s="662">
        <f t="shared" si="8"/>
        <v>0</v>
      </c>
      <c r="CM16" s="663">
        <f t="shared" si="9"/>
        <v>0</v>
      </c>
      <c r="CN16" s="664">
        <f t="shared" si="9"/>
        <v>0</v>
      </c>
      <c r="CO16" s="22">
        <f t="shared" si="10"/>
        <v>0</v>
      </c>
      <c r="CP16" s="22">
        <f t="shared" si="10"/>
        <v>0</v>
      </c>
    </row>
    <row r="17" spans="1:94" s="15" customFormat="1" ht="30" customHeight="1">
      <c r="A17" s="153" t="s">
        <v>184</v>
      </c>
      <c r="B17" s="679" t="s">
        <v>185</v>
      </c>
      <c r="C17" s="680" t="s">
        <v>177</v>
      </c>
      <c r="D17" s="675"/>
      <c r="E17" s="667"/>
      <c r="F17" s="676">
        <v>2</v>
      </c>
      <c r="G17" s="669">
        <f t="shared" si="6"/>
        <v>168</v>
      </c>
      <c r="H17" s="670"/>
      <c r="I17" s="151">
        <f t="shared" si="11"/>
        <v>156</v>
      </c>
      <c r="J17" s="60">
        <v>0</v>
      </c>
      <c r="K17" s="60">
        <v>156</v>
      </c>
      <c r="L17" s="60"/>
      <c r="M17" s="60"/>
      <c r="N17" s="77">
        <v>6</v>
      </c>
      <c r="O17" s="89">
        <v>6</v>
      </c>
      <c r="P17" s="155">
        <f aca="true" t="shared" si="12" ref="P17:P26">R17+V17+W17+X17</f>
        <v>68</v>
      </c>
      <c r="Q17" s="130"/>
      <c r="R17" s="312">
        <f>S17+T17</f>
        <v>68</v>
      </c>
      <c r="S17" s="312">
        <v>0</v>
      </c>
      <c r="T17" s="156">
        <v>68</v>
      </c>
      <c r="U17" s="156"/>
      <c r="V17" s="156"/>
      <c r="W17" s="156"/>
      <c r="X17" s="158"/>
      <c r="Y17" s="133">
        <f t="shared" si="7"/>
        <v>100</v>
      </c>
      <c r="Z17" s="130"/>
      <c r="AA17" s="312">
        <f>AB17+AC17</f>
        <v>88</v>
      </c>
      <c r="AB17" s="312">
        <v>0</v>
      </c>
      <c r="AC17" s="156">
        <v>88</v>
      </c>
      <c r="AD17" s="156"/>
      <c r="AE17" s="156"/>
      <c r="AF17" s="156">
        <v>6</v>
      </c>
      <c r="AG17" s="157">
        <v>6</v>
      </c>
      <c r="AH17" s="407"/>
      <c r="AI17" s="241"/>
      <c r="AJ17" s="241"/>
      <c r="AK17" s="241"/>
      <c r="AL17" s="241"/>
      <c r="AM17" s="241"/>
      <c r="AN17" s="316"/>
      <c r="AO17" s="316"/>
      <c r="AP17" s="504"/>
      <c r="AQ17" s="407"/>
      <c r="AR17" s="241"/>
      <c r="AS17" s="241"/>
      <c r="AT17" s="241"/>
      <c r="AU17" s="241"/>
      <c r="AV17" s="241"/>
      <c r="AW17" s="241"/>
      <c r="AX17" s="241"/>
      <c r="AY17" s="86"/>
      <c r="AZ17" s="214"/>
      <c r="BA17" s="565"/>
      <c r="BB17" s="565"/>
      <c r="BC17" s="565"/>
      <c r="BD17" s="565"/>
      <c r="BE17" s="565"/>
      <c r="BF17" s="565"/>
      <c r="BG17" s="565"/>
      <c r="BH17" s="671"/>
      <c r="BI17" s="569"/>
      <c r="BJ17" s="570"/>
      <c r="BK17" s="570"/>
      <c r="BL17" s="570"/>
      <c r="BM17" s="570"/>
      <c r="BN17" s="570"/>
      <c r="BO17" s="570"/>
      <c r="BP17" s="570"/>
      <c r="BQ17" s="622"/>
      <c r="BR17" s="765"/>
      <c r="BS17" s="765"/>
      <c r="BT17" s="765"/>
      <c r="BU17" s="765"/>
      <c r="BV17" s="765"/>
      <c r="BW17" s="765"/>
      <c r="BX17" s="765"/>
      <c r="BY17" s="765"/>
      <c r="BZ17" s="772"/>
      <c r="CA17" s="405"/>
      <c r="CB17" s="405"/>
      <c r="CC17" s="405"/>
      <c r="CD17" s="405"/>
      <c r="CE17" s="405"/>
      <c r="CF17" s="405"/>
      <c r="CG17" s="405"/>
      <c r="CH17" s="405"/>
      <c r="CI17" s="765"/>
      <c r="CL17" s="662">
        <f t="shared" si="8"/>
        <v>0</v>
      </c>
      <c r="CM17" s="663">
        <f>I17-R17-AA17</f>
        <v>0</v>
      </c>
      <c r="CN17" s="664">
        <f>J17-S17-AB17</f>
        <v>0</v>
      </c>
      <c r="CO17" s="22">
        <f t="shared" si="10"/>
        <v>0</v>
      </c>
      <c r="CP17" s="22">
        <f t="shared" si="10"/>
        <v>0</v>
      </c>
    </row>
    <row r="18" spans="1:94" s="15" customFormat="1" ht="30" customHeight="1">
      <c r="A18" s="243" t="s">
        <v>186</v>
      </c>
      <c r="B18" s="681" t="s">
        <v>93</v>
      </c>
      <c r="C18" s="674" t="s">
        <v>95</v>
      </c>
      <c r="D18" s="682" t="s">
        <v>2</v>
      </c>
      <c r="E18" s="667">
        <v>2</v>
      </c>
      <c r="F18" s="668"/>
      <c r="G18" s="669">
        <f t="shared" si="6"/>
        <v>162</v>
      </c>
      <c r="H18" s="670"/>
      <c r="I18" s="151">
        <f t="shared" si="11"/>
        <v>156</v>
      </c>
      <c r="J18" s="60">
        <v>96</v>
      </c>
      <c r="K18" s="60">
        <v>60</v>
      </c>
      <c r="L18" s="60"/>
      <c r="M18" s="60"/>
      <c r="N18" s="77">
        <v>6</v>
      </c>
      <c r="O18" s="89"/>
      <c r="P18" s="155">
        <f t="shared" si="12"/>
        <v>68</v>
      </c>
      <c r="Q18" s="130"/>
      <c r="R18" s="312">
        <v>68</v>
      </c>
      <c r="S18" s="312">
        <v>42</v>
      </c>
      <c r="T18" s="156">
        <v>26</v>
      </c>
      <c r="U18" s="156"/>
      <c r="V18" s="156"/>
      <c r="W18" s="156"/>
      <c r="X18" s="158"/>
      <c r="Y18" s="133">
        <f t="shared" si="7"/>
        <v>94</v>
      </c>
      <c r="Z18" s="130"/>
      <c r="AA18" s="312">
        <v>88</v>
      </c>
      <c r="AB18" s="312">
        <v>54</v>
      </c>
      <c r="AC18" s="156">
        <v>34</v>
      </c>
      <c r="AD18" s="156"/>
      <c r="AE18" s="156"/>
      <c r="AF18" s="156">
        <v>6</v>
      </c>
      <c r="AG18" s="157"/>
      <c r="AH18" s="407"/>
      <c r="AI18" s="241"/>
      <c r="AJ18" s="241"/>
      <c r="AK18" s="241"/>
      <c r="AL18" s="241"/>
      <c r="AM18" s="241"/>
      <c r="AN18" s="316"/>
      <c r="AO18" s="316"/>
      <c r="AP18" s="504"/>
      <c r="AQ18" s="407"/>
      <c r="AR18" s="241"/>
      <c r="AS18" s="241"/>
      <c r="AT18" s="241"/>
      <c r="AU18" s="241"/>
      <c r="AV18" s="241"/>
      <c r="AW18" s="241"/>
      <c r="AX18" s="241"/>
      <c r="AY18" s="86"/>
      <c r="AZ18" s="214"/>
      <c r="BA18" s="565"/>
      <c r="BB18" s="565"/>
      <c r="BC18" s="565"/>
      <c r="BD18" s="565"/>
      <c r="BE18" s="565"/>
      <c r="BF18" s="565"/>
      <c r="BG18" s="565"/>
      <c r="BH18" s="671"/>
      <c r="BI18" s="569"/>
      <c r="BJ18" s="570"/>
      <c r="BK18" s="570"/>
      <c r="BL18" s="570"/>
      <c r="BM18" s="570"/>
      <c r="BN18" s="570"/>
      <c r="BO18" s="570"/>
      <c r="BP18" s="570"/>
      <c r="BQ18" s="622"/>
      <c r="BR18" s="765"/>
      <c r="BS18" s="765"/>
      <c r="BT18" s="765"/>
      <c r="BU18" s="765"/>
      <c r="BV18" s="765"/>
      <c r="BW18" s="765"/>
      <c r="BX18" s="765"/>
      <c r="BY18" s="765"/>
      <c r="BZ18" s="772"/>
      <c r="CA18" s="405"/>
      <c r="CB18" s="405"/>
      <c r="CC18" s="405"/>
      <c r="CD18" s="405"/>
      <c r="CE18" s="405"/>
      <c r="CF18" s="405"/>
      <c r="CG18" s="405"/>
      <c r="CH18" s="405"/>
      <c r="CI18" s="765"/>
      <c r="CL18" s="662">
        <f t="shared" si="8"/>
        <v>0</v>
      </c>
      <c r="CM18" s="663">
        <f t="shared" si="9"/>
        <v>0</v>
      </c>
      <c r="CN18" s="664">
        <f t="shared" si="9"/>
        <v>0</v>
      </c>
      <c r="CO18" s="22">
        <f t="shared" si="10"/>
        <v>0</v>
      </c>
      <c r="CP18" s="22">
        <f t="shared" si="10"/>
        <v>0</v>
      </c>
    </row>
    <row r="19" spans="1:94" s="15" customFormat="1" ht="30" customHeight="1">
      <c r="A19" s="243" t="s">
        <v>187</v>
      </c>
      <c r="B19" s="673" t="s">
        <v>188</v>
      </c>
      <c r="C19" s="149" t="s">
        <v>106</v>
      </c>
      <c r="D19" s="683"/>
      <c r="E19" s="63">
        <v>2</v>
      </c>
      <c r="F19" s="668"/>
      <c r="G19" s="669">
        <f t="shared" si="6"/>
        <v>117</v>
      </c>
      <c r="H19" s="670"/>
      <c r="I19" s="151">
        <f t="shared" si="11"/>
        <v>117</v>
      </c>
      <c r="J19" s="60">
        <v>49</v>
      </c>
      <c r="K19" s="60">
        <v>68</v>
      </c>
      <c r="L19" s="60"/>
      <c r="M19" s="60"/>
      <c r="N19" s="77"/>
      <c r="O19" s="89"/>
      <c r="P19" s="155">
        <f t="shared" si="12"/>
        <v>51</v>
      </c>
      <c r="Q19" s="130"/>
      <c r="R19" s="312">
        <f>S19+T19</f>
        <v>51</v>
      </c>
      <c r="S19" s="312">
        <v>21</v>
      </c>
      <c r="T19" s="156">
        <v>30</v>
      </c>
      <c r="U19" s="156"/>
      <c r="V19" s="156"/>
      <c r="W19" s="156"/>
      <c r="X19" s="158"/>
      <c r="Y19" s="133">
        <f t="shared" si="7"/>
        <v>66</v>
      </c>
      <c r="Z19" s="130"/>
      <c r="AA19" s="312">
        <f aca="true" t="shared" si="13" ref="AA19:AA26">AB19+AC19</f>
        <v>66</v>
      </c>
      <c r="AB19" s="312">
        <v>28</v>
      </c>
      <c r="AC19" s="156">
        <v>38</v>
      </c>
      <c r="AD19" s="156"/>
      <c r="AE19" s="156"/>
      <c r="AF19" s="156"/>
      <c r="AG19" s="157"/>
      <c r="AH19" s="407"/>
      <c r="AI19" s="241"/>
      <c r="AJ19" s="241"/>
      <c r="AK19" s="241"/>
      <c r="AL19" s="241"/>
      <c r="AM19" s="241"/>
      <c r="AN19" s="316"/>
      <c r="AO19" s="316"/>
      <c r="AP19" s="504"/>
      <c r="AQ19" s="407"/>
      <c r="AR19" s="241"/>
      <c r="AS19" s="241"/>
      <c r="AT19" s="241"/>
      <c r="AU19" s="241"/>
      <c r="AV19" s="241"/>
      <c r="AW19" s="241"/>
      <c r="AX19" s="241"/>
      <c r="AY19" s="86"/>
      <c r="AZ19" s="566"/>
      <c r="BA19" s="567"/>
      <c r="BB19" s="567"/>
      <c r="BC19" s="567"/>
      <c r="BD19" s="567"/>
      <c r="BE19" s="567"/>
      <c r="BF19" s="567"/>
      <c r="BG19" s="567"/>
      <c r="BH19" s="671"/>
      <c r="BI19" s="569"/>
      <c r="BJ19" s="570"/>
      <c r="BK19" s="570"/>
      <c r="BL19" s="570"/>
      <c r="BM19" s="570"/>
      <c r="BN19" s="570"/>
      <c r="BO19" s="570"/>
      <c r="BP19" s="570"/>
      <c r="BQ19" s="622"/>
      <c r="BR19" s="772"/>
      <c r="BS19" s="772"/>
      <c r="BT19" s="772"/>
      <c r="BU19" s="772"/>
      <c r="BV19" s="772"/>
      <c r="BW19" s="772"/>
      <c r="BX19" s="772"/>
      <c r="BY19" s="772"/>
      <c r="BZ19" s="772"/>
      <c r="CA19" s="405"/>
      <c r="CB19" s="405"/>
      <c r="CC19" s="405"/>
      <c r="CD19" s="405"/>
      <c r="CE19" s="405"/>
      <c r="CF19" s="405"/>
      <c r="CG19" s="405"/>
      <c r="CH19" s="405"/>
      <c r="CI19" s="765"/>
      <c r="CL19" s="662">
        <f t="shared" si="8"/>
        <v>0</v>
      </c>
      <c r="CM19" s="663">
        <f t="shared" si="9"/>
        <v>0</v>
      </c>
      <c r="CN19" s="664">
        <f t="shared" si="9"/>
        <v>0</v>
      </c>
      <c r="CO19" s="22">
        <f t="shared" si="10"/>
        <v>0</v>
      </c>
      <c r="CP19" s="22">
        <f t="shared" si="10"/>
        <v>0</v>
      </c>
    </row>
    <row r="20" spans="1:94" s="15" customFormat="1" ht="30" customHeight="1">
      <c r="A20" s="153" t="s">
        <v>189</v>
      </c>
      <c r="B20" s="673" t="s">
        <v>18</v>
      </c>
      <c r="C20" s="674" t="s">
        <v>94</v>
      </c>
      <c r="D20" s="675"/>
      <c r="E20" s="63">
        <v>2</v>
      </c>
      <c r="F20" s="676"/>
      <c r="G20" s="684">
        <f t="shared" si="6"/>
        <v>82</v>
      </c>
      <c r="H20" s="685"/>
      <c r="I20" s="686">
        <f t="shared" si="11"/>
        <v>78</v>
      </c>
      <c r="J20" s="61">
        <v>0</v>
      </c>
      <c r="K20" s="61">
        <v>78</v>
      </c>
      <c r="L20" s="61"/>
      <c r="M20" s="61"/>
      <c r="N20" s="102">
        <v>4</v>
      </c>
      <c r="O20" s="687"/>
      <c r="P20" s="162">
        <f t="shared" si="12"/>
        <v>34</v>
      </c>
      <c r="Q20" s="688"/>
      <c r="R20" s="323">
        <v>34</v>
      </c>
      <c r="S20" s="323"/>
      <c r="T20" s="160">
        <v>34</v>
      </c>
      <c r="U20" s="160"/>
      <c r="V20" s="160"/>
      <c r="W20" s="160"/>
      <c r="X20" s="689"/>
      <c r="Y20" s="133">
        <f t="shared" si="7"/>
        <v>48</v>
      </c>
      <c r="Z20" s="688"/>
      <c r="AA20" s="323">
        <f t="shared" si="13"/>
        <v>44</v>
      </c>
      <c r="AB20" s="323">
        <v>0</v>
      </c>
      <c r="AC20" s="160">
        <v>44</v>
      </c>
      <c r="AD20" s="160"/>
      <c r="AE20" s="160"/>
      <c r="AF20" s="160">
        <v>4</v>
      </c>
      <c r="AG20" s="161"/>
      <c r="AH20" s="250"/>
      <c r="AI20" s="63"/>
      <c r="AJ20" s="63"/>
      <c r="AK20" s="63"/>
      <c r="AL20" s="63"/>
      <c r="AM20" s="63"/>
      <c r="AN20" s="316"/>
      <c r="AO20" s="316"/>
      <c r="AP20" s="504"/>
      <c r="AQ20" s="407"/>
      <c r="AR20" s="63"/>
      <c r="AS20" s="63"/>
      <c r="AT20" s="63"/>
      <c r="AU20" s="63"/>
      <c r="AV20" s="63"/>
      <c r="AW20" s="63"/>
      <c r="AX20" s="63"/>
      <c r="AY20" s="86"/>
      <c r="AZ20" s="690"/>
      <c r="BA20" s="691"/>
      <c r="BB20" s="691"/>
      <c r="BC20" s="691"/>
      <c r="BD20" s="691"/>
      <c r="BE20" s="691"/>
      <c r="BF20" s="691"/>
      <c r="BG20" s="691"/>
      <c r="BH20" s="692"/>
      <c r="BI20" s="693"/>
      <c r="BJ20" s="694"/>
      <c r="BK20" s="694"/>
      <c r="BL20" s="694"/>
      <c r="BM20" s="694"/>
      <c r="BN20" s="694"/>
      <c r="BO20" s="694"/>
      <c r="BP20" s="694"/>
      <c r="BQ20" s="695"/>
      <c r="BR20" s="765"/>
      <c r="BS20" s="765"/>
      <c r="BT20" s="765"/>
      <c r="BU20" s="765"/>
      <c r="BV20" s="765"/>
      <c r="BW20" s="765"/>
      <c r="BX20" s="765"/>
      <c r="BY20" s="765"/>
      <c r="BZ20" s="765"/>
      <c r="CA20" s="765"/>
      <c r="CB20" s="765"/>
      <c r="CC20" s="765"/>
      <c r="CD20" s="765"/>
      <c r="CE20" s="765"/>
      <c r="CF20" s="765"/>
      <c r="CG20" s="765"/>
      <c r="CH20" s="765"/>
      <c r="CI20" s="405"/>
      <c r="CL20" s="662">
        <f t="shared" si="8"/>
        <v>0</v>
      </c>
      <c r="CM20" s="663">
        <f t="shared" si="9"/>
        <v>0</v>
      </c>
      <c r="CN20" s="664">
        <f t="shared" si="9"/>
        <v>0</v>
      </c>
      <c r="CO20" s="22">
        <f t="shared" si="10"/>
        <v>0</v>
      </c>
      <c r="CP20" s="22">
        <f t="shared" si="10"/>
        <v>0</v>
      </c>
    </row>
    <row r="21" spans="1:94" s="121" customFormat="1" ht="30" customHeight="1">
      <c r="A21" s="153" t="s">
        <v>190</v>
      </c>
      <c r="B21" s="673" t="s">
        <v>19</v>
      </c>
      <c r="C21" s="674" t="s">
        <v>94</v>
      </c>
      <c r="D21" s="675"/>
      <c r="E21" s="63">
        <v>2</v>
      </c>
      <c r="F21" s="676"/>
      <c r="G21" s="669">
        <f t="shared" si="6"/>
        <v>78</v>
      </c>
      <c r="H21" s="670"/>
      <c r="I21" s="293">
        <f t="shared" si="11"/>
        <v>78</v>
      </c>
      <c r="J21" s="696">
        <v>66</v>
      </c>
      <c r="K21" s="696">
        <v>12</v>
      </c>
      <c r="L21" s="696"/>
      <c r="M21" s="696"/>
      <c r="N21" s="696"/>
      <c r="O21" s="670"/>
      <c r="P21" s="697">
        <f t="shared" si="12"/>
        <v>34</v>
      </c>
      <c r="Q21" s="697"/>
      <c r="R21" s="697">
        <f aca="true" t="shared" si="14" ref="R21:R26">S21+T21</f>
        <v>34</v>
      </c>
      <c r="S21" s="697">
        <v>28</v>
      </c>
      <c r="T21" s="697">
        <v>6</v>
      </c>
      <c r="U21" s="697"/>
      <c r="V21" s="697"/>
      <c r="W21" s="697"/>
      <c r="X21" s="697"/>
      <c r="Y21" s="133">
        <f t="shared" si="7"/>
        <v>44</v>
      </c>
      <c r="Z21" s="697"/>
      <c r="AA21" s="697">
        <f t="shared" si="13"/>
        <v>44</v>
      </c>
      <c r="AB21" s="697">
        <v>38</v>
      </c>
      <c r="AC21" s="697">
        <v>6</v>
      </c>
      <c r="AD21" s="697"/>
      <c r="AE21" s="697"/>
      <c r="AF21" s="697"/>
      <c r="AG21" s="697"/>
      <c r="AH21" s="698"/>
      <c r="AI21" s="699"/>
      <c r="AJ21" s="699"/>
      <c r="AK21" s="699"/>
      <c r="AL21" s="699"/>
      <c r="AM21" s="699"/>
      <c r="AN21" s="699"/>
      <c r="AO21" s="699"/>
      <c r="AP21" s="700"/>
      <c r="AQ21" s="701"/>
      <c r="AR21" s="699"/>
      <c r="AS21" s="699"/>
      <c r="AT21" s="699"/>
      <c r="AU21" s="699"/>
      <c r="AV21" s="699"/>
      <c r="AW21" s="699"/>
      <c r="AX21" s="699"/>
      <c r="AY21" s="700"/>
      <c r="AZ21" s="574"/>
      <c r="BA21" s="575"/>
      <c r="BB21" s="575"/>
      <c r="BC21" s="575"/>
      <c r="BD21" s="575"/>
      <c r="BE21" s="575"/>
      <c r="BF21" s="575"/>
      <c r="BG21" s="575"/>
      <c r="BH21" s="575"/>
      <c r="BI21" s="575"/>
      <c r="BJ21" s="575"/>
      <c r="BK21" s="575"/>
      <c r="BL21" s="575"/>
      <c r="BM21" s="575"/>
      <c r="BN21" s="575"/>
      <c r="BO21" s="575"/>
      <c r="BP21" s="575"/>
      <c r="BQ21" s="602"/>
      <c r="BR21" s="774"/>
      <c r="BS21" s="774"/>
      <c r="BT21" s="774"/>
      <c r="BU21" s="774"/>
      <c r="BV21" s="774"/>
      <c r="BW21" s="774"/>
      <c r="BX21" s="774"/>
      <c r="BY21" s="774"/>
      <c r="BZ21" s="774"/>
      <c r="CA21" s="774"/>
      <c r="CB21" s="774"/>
      <c r="CC21" s="774"/>
      <c r="CD21" s="774"/>
      <c r="CE21" s="774"/>
      <c r="CF21" s="774"/>
      <c r="CG21" s="774"/>
      <c r="CH21" s="774"/>
      <c r="CI21" s="774"/>
      <c r="CJ21" s="15"/>
      <c r="CK21" s="15"/>
      <c r="CL21" s="662">
        <f t="shared" si="8"/>
        <v>0</v>
      </c>
      <c r="CM21" s="663">
        <f t="shared" si="9"/>
        <v>0</v>
      </c>
      <c r="CN21" s="664">
        <f t="shared" si="9"/>
        <v>0</v>
      </c>
      <c r="CO21" s="22">
        <f t="shared" si="10"/>
        <v>0</v>
      </c>
      <c r="CP21" s="22">
        <f t="shared" si="10"/>
        <v>0</v>
      </c>
    </row>
    <row r="22" spans="1:94" s="22" customFormat="1" ht="30" customHeight="1">
      <c r="A22" s="153" t="s">
        <v>191</v>
      </c>
      <c r="B22" s="679" t="s">
        <v>192</v>
      </c>
      <c r="C22" s="674" t="s">
        <v>94</v>
      </c>
      <c r="D22" s="666"/>
      <c r="E22" s="63">
        <v>2</v>
      </c>
      <c r="F22" s="676"/>
      <c r="G22" s="644">
        <f t="shared" si="6"/>
        <v>78</v>
      </c>
      <c r="H22" s="702"/>
      <c r="I22" s="151">
        <f t="shared" si="11"/>
        <v>78</v>
      </c>
      <c r="J22" s="62">
        <v>46</v>
      </c>
      <c r="K22" s="62">
        <v>32</v>
      </c>
      <c r="L22" s="62"/>
      <c r="M22" s="62"/>
      <c r="N22" s="62"/>
      <c r="O22" s="703"/>
      <c r="P22" s="133">
        <f t="shared" si="12"/>
        <v>34</v>
      </c>
      <c r="Q22" s="154"/>
      <c r="R22" s="132">
        <f t="shared" si="14"/>
        <v>34</v>
      </c>
      <c r="S22" s="132">
        <v>20</v>
      </c>
      <c r="T22" s="131">
        <v>14</v>
      </c>
      <c r="U22" s="131"/>
      <c r="V22" s="131"/>
      <c r="W22" s="131"/>
      <c r="X22" s="147"/>
      <c r="Y22" s="133">
        <f t="shared" si="7"/>
        <v>44</v>
      </c>
      <c r="Z22" s="132"/>
      <c r="AA22" s="132">
        <f t="shared" si="13"/>
        <v>44</v>
      </c>
      <c r="AB22" s="132">
        <v>26</v>
      </c>
      <c r="AC22" s="131">
        <v>18</v>
      </c>
      <c r="AD22" s="131"/>
      <c r="AE22" s="131"/>
      <c r="AF22" s="131"/>
      <c r="AG22" s="128"/>
      <c r="AH22" s="407"/>
      <c r="AI22" s="241"/>
      <c r="AJ22" s="241"/>
      <c r="AK22" s="241"/>
      <c r="AL22" s="241"/>
      <c r="AM22" s="241"/>
      <c r="AN22" s="316"/>
      <c r="AO22" s="316"/>
      <c r="AP22" s="504"/>
      <c r="AQ22" s="407"/>
      <c r="AR22" s="241"/>
      <c r="AS22" s="241"/>
      <c r="AT22" s="241"/>
      <c r="AU22" s="241"/>
      <c r="AV22" s="241"/>
      <c r="AW22" s="241"/>
      <c r="AX22" s="241"/>
      <c r="AY22" s="242"/>
      <c r="AZ22" s="215"/>
      <c r="BA22" s="611"/>
      <c r="BB22" s="611"/>
      <c r="BC22" s="611"/>
      <c r="BD22" s="611"/>
      <c r="BE22" s="611"/>
      <c r="BF22" s="611"/>
      <c r="BG22" s="611"/>
      <c r="BH22" s="704"/>
      <c r="BI22" s="705"/>
      <c r="BJ22" s="706"/>
      <c r="BK22" s="706"/>
      <c r="BL22" s="706"/>
      <c r="BM22" s="706"/>
      <c r="BN22" s="706"/>
      <c r="BO22" s="706"/>
      <c r="BP22" s="706"/>
      <c r="BQ22" s="707"/>
      <c r="BR22" s="765"/>
      <c r="BS22" s="765"/>
      <c r="BT22" s="765"/>
      <c r="BU22" s="765"/>
      <c r="BV22" s="765"/>
      <c r="BW22" s="765"/>
      <c r="BX22" s="765"/>
      <c r="BY22" s="765"/>
      <c r="BZ22" s="405"/>
      <c r="CA22" s="405"/>
      <c r="CB22" s="405"/>
      <c r="CC22" s="405"/>
      <c r="CD22" s="405"/>
      <c r="CE22" s="405"/>
      <c r="CF22" s="405"/>
      <c r="CG22" s="405"/>
      <c r="CH22" s="405"/>
      <c r="CI22" s="773"/>
      <c r="CJ22" s="15"/>
      <c r="CK22" s="15"/>
      <c r="CL22" s="662">
        <f t="shared" si="8"/>
        <v>0</v>
      </c>
      <c r="CM22" s="663">
        <f t="shared" si="9"/>
        <v>0</v>
      </c>
      <c r="CN22" s="664">
        <f t="shared" si="9"/>
        <v>0</v>
      </c>
      <c r="CO22" s="22">
        <f t="shared" si="10"/>
        <v>0</v>
      </c>
      <c r="CP22" s="22">
        <f t="shared" si="10"/>
        <v>0</v>
      </c>
    </row>
    <row r="23" spans="1:94" s="22" customFormat="1" ht="30" customHeight="1">
      <c r="A23" s="153" t="s">
        <v>193</v>
      </c>
      <c r="B23" s="673" t="s">
        <v>194</v>
      </c>
      <c r="C23" s="674" t="s">
        <v>94</v>
      </c>
      <c r="D23" s="666"/>
      <c r="E23" s="63">
        <v>2</v>
      </c>
      <c r="F23" s="676"/>
      <c r="G23" s="669">
        <f t="shared" si="6"/>
        <v>112</v>
      </c>
      <c r="H23" s="708"/>
      <c r="I23" s="151">
        <v>100</v>
      </c>
      <c r="J23" s="62">
        <v>44</v>
      </c>
      <c r="K23" s="62">
        <v>56</v>
      </c>
      <c r="L23" s="62"/>
      <c r="M23" s="62"/>
      <c r="N23" s="62">
        <v>6</v>
      </c>
      <c r="O23" s="89">
        <v>6</v>
      </c>
      <c r="P23" s="155">
        <f t="shared" si="12"/>
        <v>49</v>
      </c>
      <c r="Q23" s="130"/>
      <c r="R23" s="312">
        <f t="shared" si="14"/>
        <v>49</v>
      </c>
      <c r="S23" s="312">
        <v>21</v>
      </c>
      <c r="T23" s="156">
        <v>28</v>
      </c>
      <c r="U23" s="156"/>
      <c r="V23" s="156"/>
      <c r="W23" s="156"/>
      <c r="X23" s="158"/>
      <c r="Y23" s="133">
        <f t="shared" si="7"/>
        <v>63</v>
      </c>
      <c r="Z23" s="312"/>
      <c r="AA23" s="312">
        <f t="shared" si="13"/>
        <v>51</v>
      </c>
      <c r="AB23" s="312">
        <v>23</v>
      </c>
      <c r="AC23" s="156">
        <v>28</v>
      </c>
      <c r="AD23" s="156"/>
      <c r="AE23" s="156"/>
      <c r="AF23" s="156">
        <v>6</v>
      </c>
      <c r="AG23" s="129">
        <v>6</v>
      </c>
      <c r="AH23" s="407"/>
      <c r="AI23" s="241"/>
      <c r="AJ23" s="241"/>
      <c r="AK23" s="241"/>
      <c r="AL23" s="241"/>
      <c r="AM23" s="241"/>
      <c r="AN23" s="316"/>
      <c r="AO23" s="316"/>
      <c r="AP23" s="504"/>
      <c r="AQ23" s="407"/>
      <c r="AR23" s="241"/>
      <c r="AS23" s="241"/>
      <c r="AT23" s="241"/>
      <c r="AU23" s="241"/>
      <c r="AV23" s="241"/>
      <c r="AW23" s="241"/>
      <c r="AX23" s="241"/>
      <c r="AY23" s="242"/>
      <c r="AZ23" s="214"/>
      <c r="BA23" s="565"/>
      <c r="BB23" s="565"/>
      <c r="BC23" s="565"/>
      <c r="BD23" s="565"/>
      <c r="BE23" s="565"/>
      <c r="BF23" s="565"/>
      <c r="BG23" s="565"/>
      <c r="BH23" s="572"/>
      <c r="BI23" s="569"/>
      <c r="BJ23" s="570"/>
      <c r="BK23" s="570"/>
      <c r="BL23" s="570"/>
      <c r="BM23" s="570"/>
      <c r="BN23" s="570"/>
      <c r="BO23" s="570"/>
      <c r="BP23" s="570"/>
      <c r="BQ23" s="573"/>
      <c r="BR23" s="765"/>
      <c r="BS23" s="765"/>
      <c r="BT23" s="765"/>
      <c r="BU23" s="765"/>
      <c r="BV23" s="765"/>
      <c r="BW23" s="765"/>
      <c r="BX23" s="765"/>
      <c r="BY23" s="765"/>
      <c r="BZ23" s="405"/>
      <c r="CA23" s="405"/>
      <c r="CB23" s="405"/>
      <c r="CC23" s="405"/>
      <c r="CD23" s="405"/>
      <c r="CE23" s="405"/>
      <c r="CF23" s="405"/>
      <c r="CG23" s="405"/>
      <c r="CH23" s="405"/>
      <c r="CI23" s="773"/>
      <c r="CJ23" s="15"/>
      <c r="CK23" s="15"/>
      <c r="CL23" s="662">
        <f t="shared" si="8"/>
        <v>0</v>
      </c>
      <c r="CM23" s="663">
        <f t="shared" si="9"/>
        <v>0</v>
      </c>
      <c r="CN23" s="664">
        <f t="shared" si="9"/>
        <v>0</v>
      </c>
      <c r="CO23" s="22">
        <f t="shared" si="10"/>
        <v>0</v>
      </c>
      <c r="CP23" s="22">
        <f t="shared" si="10"/>
        <v>0</v>
      </c>
    </row>
    <row r="24" spans="1:94" s="15" customFormat="1" ht="30" customHeight="1">
      <c r="A24" s="322" t="s">
        <v>195</v>
      </c>
      <c r="B24" s="709" t="s">
        <v>196</v>
      </c>
      <c r="C24" s="674" t="s">
        <v>94</v>
      </c>
      <c r="D24" s="710"/>
      <c r="E24" s="63">
        <v>2</v>
      </c>
      <c r="F24" s="711"/>
      <c r="G24" s="669">
        <f t="shared" si="6"/>
        <v>50</v>
      </c>
      <c r="H24" s="708"/>
      <c r="I24" s="151">
        <f t="shared" si="11"/>
        <v>50</v>
      </c>
      <c r="J24" s="60">
        <v>32</v>
      </c>
      <c r="K24" s="60">
        <v>18</v>
      </c>
      <c r="L24" s="60"/>
      <c r="M24" s="60"/>
      <c r="N24" s="60"/>
      <c r="O24" s="89"/>
      <c r="P24" s="155">
        <f t="shared" si="12"/>
        <v>17</v>
      </c>
      <c r="Q24" s="428"/>
      <c r="R24" s="312">
        <f t="shared" si="14"/>
        <v>17</v>
      </c>
      <c r="S24" s="312">
        <v>7</v>
      </c>
      <c r="T24" s="156">
        <v>10</v>
      </c>
      <c r="U24" s="156"/>
      <c r="V24" s="156"/>
      <c r="W24" s="156"/>
      <c r="X24" s="158"/>
      <c r="Y24" s="133">
        <f t="shared" si="7"/>
        <v>33</v>
      </c>
      <c r="Z24" s="312"/>
      <c r="AA24" s="312">
        <f t="shared" si="13"/>
        <v>33</v>
      </c>
      <c r="AB24" s="312">
        <v>25</v>
      </c>
      <c r="AC24" s="156">
        <v>8</v>
      </c>
      <c r="AD24" s="156"/>
      <c r="AE24" s="156"/>
      <c r="AF24" s="156"/>
      <c r="AG24" s="129"/>
      <c r="AH24" s="407"/>
      <c r="AI24" s="241"/>
      <c r="AJ24" s="241"/>
      <c r="AK24" s="241"/>
      <c r="AL24" s="241"/>
      <c r="AM24" s="241"/>
      <c r="AN24" s="316"/>
      <c r="AO24" s="316"/>
      <c r="AP24" s="504"/>
      <c r="AQ24" s="407"/>
      <c r="AR24" s="241"/>
      <c r="AS24" s="241"/>
      <c r="AT24" s="241"/>
      <c r="AU24" s="241"/>
      <c r="AV24" s="241"/>
      <c r="AW24" s="241"/>
      <c r="AX24" s="241"/>
      <c r="AY24" s="242"/>
      <c r="AZ24" s="214"/>
      <c r="BA24" s="565"/>
      <c r="BB24" s="565"/>
      <c r="BC24" s="565"/>
      <c r="BD24" s="565"/>
      <c r="BE24" s="565"/>
      <c r="BF24" s="565"/>
      <c r="BG24" s="565"/>
      <c r="BH24" s="712"/>
      <c r="BI24" s="569"/>
      <c r="BJ24" s="570"/>
      <c r="BK24" s="570"/>
      <c r="BL24" s="570"/>
      <c r="BM24" s="570"/>
      <c r="BN24" s="570"/>
      <c r="BO24" s="570"/>
      <c r="BP24" s="570"/>
      <c r="BQ24" s="573"/>
      <c r="BR24" s="765"/>
      <c r="BS24" s="765"/>
      <c r="BT24" s="765"/>
      <c r="BU24" s="765"/>
      <c r="BV24" s="765"/>
      <c r="BW24" s="765"/>
      <c r="BX24" s="765"/>
      <c r="BY24" s="765"/>
      <c r="BZ24" s="775"/>
      <c r="CA24" s="405"/>
      <c r="CB24" s="405"/>
      <c r="CC24" s="405"/>
      <c r="CD24" s="405"/>
      <c r="CE24" s="405"/>
      <c r="CF24" s="405"/>
      <c r="CG24" s="405"/>
      <c r="CH24" s="405"/>
      <c r="CI24" s="765"/>
      <c r="CL24" s="662">
        <f t="shared" si="8"/>
        <v>0</v>
      </c>
      <c r="CM24" s="663">
        <f t="shared" si="9"/>
        <v>0</v>
      </c>
      <c r="CN24" s="664">
        <f t="shared" si="9"/>
        <v>0</v>
      </c>
      <c r="CO24" s="22">
        <f t="shared" si="10"/>
        <v>0</v>
      </c>
      <c r="CP24" s="22">
        <f t="shared" si="10"/>
        <v>0</v>
      </c>
    </row>
    <row r="25" spans="1:94" s="15" customFormat="1" ht="30" customHeight="1">
      <c r="A25" s="69" t="s">
        <v>197</v>
      </c>
      <c r="B25" s="713" t="s">
        <v>198</v>
      </c>
      <c r="C25" s="149" t="s">
        <v>106</v>
      </c>
      <c r="D25" s="666"/>
      <c r="E25" s="63"/>
      <c r="F25" s="676" t="s">
        <v>199</v>
      </c>
      <c r="G25" s="669">
        <f t="shared" si="6"/>
        <v>51</v>
      </c>
      <c r="H25" s="708"/>
      <c r="I25" s="151">
        <f t="shared" si="11"/>
        <v>39</v>
      </c>
      <c r="J25" s="61">
        <v>15</v>
      </c>
      <c r="K25" s="61">
        <v>24</v>
      </c>
      <c r="L25" s="61"/>
      <c r="M25" s="61"/>
      <c r="N25" s="61">
        <v>6</v>
      </c>
      <c r="O25" s="89">
        <v>6</v>
      </c>
      <c r="P25" s="155">
        <f t="shared" si="12"/>
        <v>17</v>
      </c>
      <c r="Q25" s="428"/>
      <c r="R25" s="312">
        <f t="shared" si="14"/>
        <v>17</v>
      </c>
      <c r="S25" s="312">
        <v>7</v>
      </c>
      <c r="T25" s="156">
        <v>10</v>
      </c>
      <c r="U25" s="156"/>
      <c r="V25" s="156"/>
      <c r="W25" s="156"/>
      <c r="X25" s="158"/>
      <c r="Y25" s="133">
        <f>AA25+AF25+AG25</f>
        <v>34</v>
      </c>
      <c r="Z25" s="312"/>
      <c r="AA25" s="312">
        <f t="shared" si="13"/>
        <v>22</v>
      </c>
      <c r="AB25" s="312">
        <v>8</v>
      </c>
      <c r="AC25" s="156">
        <v>14</v>
      </c>
      <c r="AD25" s="156"/>
      <c r="AE25" s="156"/>
      <c r="AF25" s="156">
        <v>6</v>
      </c>
      <c r="AG25" s="129">
        <v>6</v>
      </c>
      <c r="AH25" s="407"/>
      <c r="AI25" s="241"/>
      <c r="AJ25" s="241"/>
      <c r="AK25" s="241"/>
      <c r="AL25" s="241"/>
      <c r="AM25" s="241"/>
      <c r="AN25" s="316"/>
      <c r="AO25" s="316"/>
      <c r="AP25" s="504"/>
      <c r="AQ25" s="407"/>
      <c r="AR25" s="241"/>
      <c r="AS25" s="241"/>
      <c r="AT25" s="241"/>
      <c r="AU25" s="241"/>
      <c r="AV25" s="241"/>
      <c r="AW25" s="241"/>
      <c r="AX25" s="241"/>
      <c r="AY25" s="242"/>
      <c r="AZ25" s="214"/>
      <c r="BA25" s="565"/>
      <c r="BB25" s="565"/>
      <c r="BC25" s="565"/>
      <c r="BD25" s="565"/>
      <c r="BE25" s="565"/>
      <c r="BF25" s="565"/>
      <c r="BG25" s="565"/>
      <c r="BH25" s="712"/>
      <c r="BI25" s="569"/>
      <c r="BJ25" s="570"/>
      <c r="BK25" s="570"/>
      <c r="BL25" s="570"/>
      <c r="BM25" s="570"/>
      <c r="BN25" s="570"/>
      <c r="BO25" s="570"/>
      <c r="BP25" s="570"/>
      <c r="BQ25" s="573"/>
      <c r="BR25" s="765"/>
      <c r="BS25" s="765"/>
      <c r="BT25" s="765"/>
      <c r="BU25" s="765"/>
      <c r="BV25" s="765"/>
      <c r="BW25" s="765"/>
      <c r="BX25" s="765"/>
      <c r="BY25" s="765"/>
      <c r="BZ25" s="775"/>
      <c r="CA25" s="405"/>
      <c r="CB25" s="405"/>
      <c r="CC25" s="405"/>
      <c r="CD25" s="405"/>
      <c r="CE25" s="405"/>
      <c r="CF25" s="405"/>
      <c r="CG25" s="405"/>
      <c r="CH25" s="405"/>
      <c r="CI25" s="765"/>
      <c r="CL25" s="662">
        <f t="shared" si="8"/>
        <v>0</v>
      </c>
      <c r="CM25" s="663">
        <f t="shared" si="9"/>
        <v>0</v>
      </c>
      <c r="CN25" s="664">
        <f t="shared" si="9"/>
        <v>0</v>
      </c>
      <c r="CO25" s="22">
        <f t="shared" si="10"/>
        <v>0</v>
      </c>
      <c r="CP25" s="22">
        <f t="shared" si="10"/>
        <v>0</v>
      </c>
    </row>
    <row r="26" spans="1:94" s="15" customFormat="1" ht="30" customHeight="1" thickBot="1">
      <c r="A26" s="354" t="s">
        <v>200</v>
      </c>
      <c r="B26" s="714" t="s">
        <v>98</v>
      </c>
      <c r="C26" s="715" t="s">
        <v>106</v>
      </c>
      <c r="D26" s="716"/>
      <c r="E26" s="717"/>
      <c r="F26" s="718" t="s">
        <v>199</v>
      </c>
      <c r="G26" s="669">
        <f t="shared" si="6"/>
        <v>45</v>
      </c>
      <c r="H26" s="708"/>
      <c r="I26" s="719">
        <f>J26+K26</f>
        <v>39</v>
      </c>
      <c r="J26" s="720">
        <v>13</v>
      </c>
      <c r="K26" s="720">
        <v>26</v>
      </c>
      <c r="L26" s="720"/>
      <c r="M26" s="720"/>
      <c r="N26" s="720">
        <v>6</v>
      </c>
      <c r="O26" s="721"/>
      <c r="P26" s="155">
        <f t="shared" si="12"/>
        <v>17</v>
      </c>
      <c r="Q26" s="428"/>
      <c r="R26" s="312">
        <f t="shared" si="14"/>
        <v>17</v>
      </c>
      <c r="S26" s="312">
        <v>5</v>
      </c>
      <c r="T26" s="156">
        <v>12</v>
      </c>
      <c r="U26" s="156"/>
      <c r="V26" s="156"/>
      <c r="W26" s="156"/>
      <c r="X26" s="158"/>
      <c r="Y26" s="133">
        <f t="shared" si="7"/>
        <v>28</v>
      </c>
      <c r="Z26" s="312"/>
      <c r="AA26" s="312">
        <f t="shared" si="13"/>
        <v>22</v>
      </c>
      <c r="AB26" s="312">
        <v>8</v>
      </c>
      <c r="AC26" s="156">
        <v>14</v>
      </c>
      <c r="AD26" s="156"/>
      <c r="AE26" s="156"/>
      <c r="AF26" s="156">
        <v>6</v>
      </c>
      <c r="AG26" s="129"/>
      <c r="AH26" s="722"/>
      <c r="AI26" s="723"/>
      <c r="AJ26" s="723"/>
      <c r="AK26" s="723"/>
      <c r="AL26" s="723"/>
      <c r="AM26" s="723"/>
      <c r="AN26" s="724"/>
      <c r="AO26" s="724"/>
      <c r="AP26" s="725"/>
      <c r="AQ26" s="722"/>
      <c r="AR26" s="723"/>
      <c r="AS26" s="723"/>
      <c r="AT26" s="723"/>
      <c r="AU26" s="723"/>
      <c r="AV26" s="723"/>
      <c r="AW26" s="723"/>
      <c r="AX26" s="723"/>
      <c r="AY26" s="726"/>
      <c r="AZ26" s="727"/>
      <c r="BA26" s="728"/>
      <c r="BB26" s="728"/>
      <c r="BC26" s="728"/>
      <c r="BD26" s="728"/>
      <c r="BE26" s="728"/>
      <c r="BF26" s="728"/>
      <c r="BG26" s="728"/>
      <c r="BH26" s="729"/>
      <c r="BI26" s="620"/>
      <c r="BJ26" s="618"/>
      <c r="BK26" s="618"/>
      <c r="BL26" s="618"/>
      <c r="BM26" s="618"/>
      <c r="BN26" s="618"/>
      <c r="BO26" s="618"/>
      <c r="BP26" s="618"/>
      <c r="BQ26" s="730"/>
      <c r="BR26" s="765"/>
      <c r="BS26" s="765"/>
      <c r="BT26" s="765"/>
      <c r="BU26" s="765"/>
      <c r="BV26" s="765"/>
      <c r="BW26" s="765"/>
      <c r="BX26" s="765"/>
      <c r="BY26" s="765"/>
      <c r="BZ26" s="775"/>
      <c r="CA26" s="405"/>
      <c r="CB26" s="405"/>
      <c r="CC26" s="405"/>
      <c r="CD26" s="405"/>
      <c r="CE26" s="405"/>
      <c r="CF26" s="405"/>
      <c r="CG26" s="405"/>
      <c r="CH26" s="405"/>
      <c r="CI26" s="765"/>
      <c r="CL26" s="662">
        <f t="shared" si="8"/>
        <v>0</v>
      </c>
      <c r="CM26" s="663">
        <f t="shared" si="9"/>
        <v>0</v>
      </c>
      <c r="CN26" s="664">
        <f t="shared" si="9"/>
        <v>0</v>
      </c>
      <c r="CO26" s="22">
        <f t="shared" si="10"/>
        <v>0</v>
      </c>
      <c r="CP26" s="22">
        <f t="shared" si="10"/>
        <v>0</v>
      </c>
    </row>
    <row r="27" spans="1:90" s="22" customFormat="1" ht="30" customHeight="1" thickBot="1">
      <c r="A27" s="731" t="s">
        <v>201</v>
      </c>
      <c r="B27" s="732" t="s">
        <v>202</v>
      </c>
      <c r="C27" s="733"/>
      <c r="D27" s="734"/>
      <c r="E27" s="735"/>
      <c r="F27" s="736"/>
      <c r="G27" s="737"/>
      <c r="H27" s="738"/>
      <c r="I27" s="739"/>
      <c r="J27" s="740"/>
      <c r="K27" s="740"/>
      <c r="L27" s="740"/>
      <c r="M27" s="740"/>
      <c r="N27" s="740"/>
      <c r="O27" s="741"/>
      <c r="P27" s="742"/>
      <c r="Q27" s="743"/>
      <c r="R27" s="743"/>
      <c r="S27" s="743"/>
      <c r="T27" s="744"/>
      <c r="U27" s="744"/>
      <c r="V27" s="744"/>
      <c r="W27" s="744"/>
      <c r="X27" s="745"/>
      <c r="Y27" s="741"/>
      <c r="Z27" s="744"/>
      <c r="AA27" s="746"/>
      <c r="AB27" s="746"/>
      <c r="AC27" s="746"/>
      <c r="AD27" s="746"/>
      <c r="AE27" s="747"/>
      <c r="AF27" s="747"/>
      <c r="AG27" s="748"/>
      <c r="AH27" s="740"/>
      <c r="AI27" s="740"/>
      <c r="AJ27" s="740"/>
      <c r="AK27" s="740"/>
      <c r="AL27" s="740"/>
      <c r="AM27" s="740"/>
      <c r="AN27" s="746"/>
      <c r="AO27" s="746"/>
      <c r="AP27" s="749"/>
      <c r="AQ27" s="739"/>
      <c r="AR27" s="740"/>
      <c r="AS27" s="740"/>
      <c r="AT27" s="740"/>
      <c r="AU27" s="740"/>
      <c r="AV27" s="740"/>
      <c r="AW27" s="740"/>
      <c r="AX27" s="740"/>
      <c r="AY27" s="750"/>
      <c r="AZ27" s="751"/>
      <c r="BA27" s="744"/>
      <c r="BB27" s="744"/>
      <c r="BC27" s="744"/>
      <c r="BD27" s="744"/>
      <c r="BE27" s="744"/>
      <c r="BF27" s="744"/>
      <c r="BG27" s="744"/>
      <c r="BH27" s="752"/>
      <c r="BI27" s="751"/>
      <c r="BJ27" s="744"/>
      <c r="BK27" s="744"/>
      <c r="BL27" s="744"/>
      <c r="BM27" s="744"/>
      <c r="BN27" s="744"/>
      <c r="BO27" s="744"/>
      <c r="BP27" s="744"/>
      <c r="BQ27" s="752"/>
      <c r="BR27" s="765"/>
      <c r="BS27" s="765"/>
      <c r="BT27" s="765"/>
      <c r="BU27" s="765"/>
      <c r="BV27" s="765"/>
      <c r="BW27" s="765"/>
      <c r="BX27" s="765"/>
      <c r="BY27" s="765"/>
      <c r="BZ27" s="765"/>
      <c r="CA27" s="765"/>
      <c r="CB27" s="765"/>
      <c r="CC27" s="765"/>
      <c r="CD27" s="765"/>
      <c r="CE27" s="765"/>
      <c r="CF27" s="765"/>
      <c r="CG27" s="765"/>
      <c r="CH27" s="765"/>
      <c r="CI27" s="765"/>
      <c r="CJ27" s="15"/>
      <c r="CK27" s="15"/>
      <c r="CL27" s="15"/>
    </row>
    <row r="28" spans="1:90" s="165" customFormat="1" ht="33" customHeight="1" thickBot="1">
      <c r="A28" s="332" t="s">
        <v>48</v>
      </c>
      <c r="B28" s="333" t="s">
        <v>47</v>
      </c>
      <c r="C28" s="126" t="s">
        <v>223</v>
      </c>
      <c r="D28" s="465"/>
      <c r="E28" s="465">
        <v>12</v>
      </c>
      <c r="F28" s="465">
        <v>1</v>
      </c>
      <c r="G28" s="466">
        <f aca="true" t="shared" si="15" ref="G28:P28">SUM(G29:G42)</f>
        <v>544</v>
      </c>
      <c r="H28" s="466">
        <f t="shared" si="15"/>
        <v>22</v>
      </c>
      <c r="I28" s="466">
        <f t="shared" si="15"/>
        <v>504</v>
      </c>
      <c r="J28" s="466">
        <f t="shared" si="15"/>
        <v>220</v>
      </c>
      <c r="K28" s="466">
        <f t="shared" si="15"/>
        <v>284</v>
      </c>
      <c r="L28" s="466">
        <f t="shared" si="15"/>
        <v>0</v>
      </c>
      <c r="M28" s="466">
        <f t="shared" si="15"/>
        <v>0</v>
      </c>
      <c r="N28" s="466">
        <f t="shared" si="15"/>
        <v>12</v>
      </c>
      <c r="O28" s="467">
        <f t="shared" si="15"/>
        <v>6</v>
      </c>
      <c r="P28" s="408">
        <f t="shared" si="15"/>
        <v>0</v>
      </c>
      <c r="Q28" s="334">
        <f aca="true" t="shared" si="16" ref="Q28:AY28">SUM(Q29:Q42)</f>
        <v>0</v>
      </c>
      <c r="R28" s="334">
        <f t="shared" si="16"/>
        <v>0</v>
      </c>
      <c r="S28" s="334">
        <f t="shared" si="16"/>
        <v>0</v>
      </c>
      <c r="T28" s="334">
        <f t="shared" si="16"/>
        <v>0</v>
      </c>
      <c r="U28" s="334">
        <f t="shared" si="16"/>
        <v>0</v>
      </c>
      <c r="V28" s="334">
        <f t="shared" si="16"/>
        <v>0</v>
      </c>
      <c r="W28" s="334">
        <f t="shared" si="16"/>
        <v>0</v>
      </c>
      <c r="X28" s="409">
        <f t="shared" si="16"/>
        <v>0</v>
      </c>
      <c r="Y28" s="423">
        <f t="shared" si="16"/>
        <v>44</v>
      </c>
      <c r="Z28" s="334">
        <f t="shared" si="16"/>
        <v>2</v>
      </c>
      <c r="AA28" s="334">
        <f t="shared" si="16"/>
        <v>42</v>
      </c>
      <c r="AB28" s="334">
        <f t="shared" si="16"/>
        <v>22</v>
      </c>
      <c r="AC28" s="334">
        <f t="shared" si="16"/>
        <v>20</v>
      </c>
      <c r="AD28" s="334">
        <f t="shared" si="16"/>
        <v>0</v>
      </c>
      <c r="AE28" s="334">
        <f t="shared" si="16"/>
        <v>0</v>
      </c>
      <c r="AF28" s="334">
        <f t="shared" si="16"/>
        <v>0</v>
      </c>
      <c r="AG28" s="334">
        <f t="shared" si="16"/>
        <v>0</v>
      </c>
      <c r="AH28" s="334">
        <f t="shared" si="16"/>
        <v>204</v>
      </c>
      <c r="AI28" s="334">
        <f t="shared" si="16"/>
        <v>6</v>
      </c>
      <c r="AJ28" s="334">
        <f t="shared" si="16"/>
        <v>180</v>
      </c>
      <c r="AK28" s="334">
        <f t="shared" si="16"/>
        <v>58</v>
      </c>
      <c r="AL28" s="334">
        <f t="shared" si="16"/>
        <v>122</v>
      </c>
      <c r="AM28" s="334">
        <f t="shared" si="16"/>
        <v>0</v>
      </c>
      <c r="AN28" s="334">
        <f t="shared" si="16"/>
        <v>0</v>
      </c>
      <c r="AO28" s="334">
        <f t="shared" si="16"/>
        <v>12</v>
      </c>
      <c r="AP28" s="378">
        <f t="shared" si="16"/>
        <v>6</v>
      </c>
      <c r="AQ28" s="408">
        <f t="shared" si="16"/>
        <v>152</v>
      </c>
      <c r="AR28" s="334">
        <f t="shared" si="16"/>
        <v>6</v>
      </c>
      <c r="AS28" s="334">
        <f t="shared" si="16"/>
        <v>146</v>
      </c>
      <c r="AT28" s="334">
        <f t="shared" si="16"/>
        <v>68</v>
      </c>
      <c r="AU28" s="334">
        <f t="shared" si="16"/>
        <v>78</v>
      </c>
      <c r="AV28" s="334">
        <f t="shared" si="16"/>
        <v>0</v>
      </c>
      <c r="AW28" s="334">
        <f t="shared" si="16"/>
        <v>0</v>
      </c>
      <c r="AX28" s="334">
        <f t="shared" si="16"/>
        <v>0</v>
      </c>
      <c r="AY28" s="378">
        <f t="shared" si="16"/>
        <v>0</v>
      </c>
      <c r="AZ28" s="408">
        <f>SUM(AZ29:AZ42)</f>
        <v>0</v>
      </c>
      <c r="BA28" s="334">
        <f aca="true" t="shared" si="17" ref="BA28:BQ28">SUM(BA29:BA42)</f>
        <v>0</v>
      </c>
      <c r="BB28" s="334">
        <f t="shared" si="17"/>
        <v>0</v>
      </c>
      <c r="BC28" s="334">
        <f t="shared" si="17"/>
        <v>0</v>
      </c>
      <c r="BD28" s="334">
        <f t="shared" si="17"/>
        <v>0</v>
      </c>
      <c r="BE28" s="334">
        <f t="shared" si="17"/>
        <v>0</v>
      </c>
      <c r="BF28" s="334">
        <f t="shared" si="17"/>
        <v>0</v>
      </c>
      <c r="BG28" s="334">
        <f t="shared" si="17"/>
        <v>0</v>
      </c>
      <c r="BH28" s="378">
        <f t="shared" si="17"/>
        <v>0</v>
      </c>
      <c r="BI28" s="408">
        <f t="shared" si="17"/>
        <v>144</v>
      </c>
      <c r="BJ28" s="334">
        <f t="shared" si="17"/>
        <v>8</v>
      </c>
      <c r="BK28" s="334">
        <f t="shared" si="17"/>
        <v>136</v>
      </c>
      <c r="BL28" s="334">
        <f t="shared" si="17"/>
        <v>72</v>
      </c>
      <c r="BM28" s="334">
        <f t="shared" si="17"/>
        <v>64</v>
      </c>
      <c r="BN28" s="334">
        <f t="shared" si="17"/>
        <v>0</v>
      </c>
      <c r="BO28" s="334">
        <f t="shared" si="17"/>
        <v>0</v>
      </c>
      <c r="BP28" s="334">
        <f t="shared" si="17"/>
        <v>0</v>
      </c>
      <c r="BQ28" s="378">
        <f t="shared" si="17"/>
        <v>0</v>
      </c>
      <c r="BR28" s="776"/>
      <c r="BS28" s="776"/>
      <c r="BT28" s="776"/>
      <c r="BU28" s="776"/>
      <c r="BV28" s="776"/>
      <c r="BW28" s="776"/>
      <c r="BX28" s="776"/>
      <c r="BY28" s="776"/>
      <c r="BZ28" s="776"/>
      <c r="CA28" s="776"/>
      <c r="CB28" s="776"/>
      <c r="CC28" s="776"/>
      <c r="CD28" s="776"/>
      <c r="CE28" s="776"/>
      <c r="CF28" s="776"/>
      <c r="CG28" s="776"/>
      <c r="CH28" s="776"/>
      <c r="CI28" s="776"/>
      <c r="CJ28" s="15"/>
      <c r="CK28" s="15"/>
      <c r="CL28" s="15"/>
    </row>
    <row r="29" spans="1:87" s="15" customFormat="1" ht="34.5" customHeight="1">
      <c r="A29" s="174" t="s">
        <v>113</v>
      </c>
      <c r="B29" s="66" t="s">
        <v>49</v>
      </c>
      <c r="C29" s="461" t="s">
        <v>95</v>
      </c>
      <c r="D29" s="468"/>
      <c r="E29" s="469">
        <v>2.3</v>
      </c>
      <c r="F29" s="325"/>
      <c r="G29" s="470">
        <f>H29+J29+K29+L29+M29+N29+O29</f>
        <v>64</v>
      </c>
      <c r="H29" s="317">
        <v>2</v>
      </c>
      <c r="I29" s="308">
        <f>J29+K29</f>
        <v>56</v>
      </c>
      <c r="J29" s="326">
        <v>30</v>
      </c>
      <c r="K29" s="326">
        <v>26</v>
      </c>
      <c r="L29" s="327"/>
      <c r="M29" s="62"/>
      <c r="N29" s="62">
        <v>6</v>
      </c>
      <c r="O29" s="78">
        <v>0</v>
      </c>
      <c r="P29" s="434"/>
      <c r="Q29" s="134"/>
      <c r="R29" s="134"/>
      <c r="S29" s="134"/>
      <c r="T29" s="134"/>
      <c r="U29" s="134"/>
      <c r="V29" s="134"/>
      <c r="W29" s="134"/>
      <c r="X29" s="135"/>
      <c r="Y29" s="379">
        <f>AA29+AE29+AF29+Z29</f>
        <v>44</v>
      </c>
      <c r="Z29" s="134">
        <v>2</v>
      </c>
      <c r="AA29" s="328">
        <f>AB29+AC29</f>
        <v>42</v>
      </c>
      <c r="AB29" s="328">
        <v>22</v>
      </c>
      <c r="AC29" s="329">
        <v>20</v>
      </c>
      <c r="AD29" s="330"/>
      <c r="AE29" s="330"/>
      <c r="AF29" s="330">
        <v>0</v>
      </c>
      <c r="AG29" s="330">
        <v>0</v>
      </c>
      <c r="AH29" s="816">
        <f>AJ29+AN29+AO29</f>
        <v>20</v>
      </c>
      <c r="AI29" s="817"/>
      <c r="AJ29" s="817">
        <f>AK29+AL29</f>
        <v>14</v>
      </c>
      <c r="AK29" s="818">
        <v>8</v>
      </c>
      <c r="AL29" s="331">
        <v>6</v>
      </c>
      <c r="AM29" s="331"/>
      <c r="AN29" s="331"/>
      <c r="AO29" s="331">
        <v>6</v>
      </c>
      <c r="AP29" s="331"/>
      <c r="AQ29" s="816"/>
      <c r="AR29" s="818"/>
      <c r="AS29" s="331"/>
      <c r="AT29" s="331"/>
      <c r="AU29" s="331"/>
      <c r="AV29" s="331"/>
      <c r="AW29" s="331"/>
      <c r="AX29" s="331"/>
      <c r="AY29" s="331"/>
      <c r="AZ29" s="577"/>
      <c r="BA29" s="578"/>
      <c r="BB29" s="578"/>
      <c r="BC29" s="578"/>
      <c r="BD29" s="578"/>
      <c r="BE29" s="578"/>
      <c r="BF29" s="578"/>
      <c r="BG29" s="578"/>
      <c r="BH29" s="603"/>
      <c r="BI29" s="577"/>
      <c r="BJ29" s="571"/>
      <c r="BK29" s="571"/>
      <c r="BL29" s="571"/>
      <c r="BM29" s="571"/>
      <c r="BN29" s="571"/>
      <c r="BO29" s="571"/>
      <c r="BP29" s="571"/>
      <c r="BQ29" s="623"/>
      <c r="BR29" s="777"/>
      <c r="BS29" s="777"/>
      <c r="BT29" s="777"/>
      <c r="BU29" s="777"/>
      <c r="BV29" s="777"/>
      <c r="BW29" s="777"/>
      <c r="BX29" s="777"/>
      <c r="BY29" s="777"/>
      <c r="BZ29" s="777"/>
      <c r="CA29" s="777"/>
      <c r="CB29" s="778"/>
      <c r="CC29" s="778"/>
      <c r="CD29" s="778"/>
      <c r="CE29" s="778"/>
      <c r="CF29" s="778"/>
      <c r="CG29" s="778"/>
      <c r="CH29" s="778"/>
      <c r="CI29" s="779"/>
    </row>
    <row r="30" spans="1:87" s="15" customFormat="1" ht="34.5" customHeight="1">
      <c r="A30" s="174" t="s">
        <v>114</v>
      </c>
      <c r="B30" s="65" t="s">
        <v>50</v>
      </c>
      <c r="C30" s="462" t="s">
        <v>96</v>
      </c>
      <c r="D30" s="478"/>
      <c r="E30" s="472">
        <v>3</v>
      </c>
      <c r="F30" s="815"/>
      <c r="G30" s="473">
        <f>H30+J30+K30+L30+M30+N30+O30</f>
        <v>36</v>
      </c>
      <c r="H30" s="318">
        <v>2</v>
      </c>
      <c r="I30" s="307">
        <f>J30+K30</f>
        <v>34</v>
      </c>
      <c r="J30" s="148">
        <v>14</v>
      </c>
      <c r="K30" s="148">
        <v>20</v>
      </c>
      <c r="L30" s="107"/>
      <c r="M30" s="106"/>
      <c r="N30" s="60">
        <v>0</v>
      </c>
      <c r="O30" s="319"/>
      <c r="P30" s="166"/>
      <c r="Q30" s="429"/>
      <c r="R30" s="429"/>
      <c r="S30" s="429"/>
      <c r="T30" s="136"/>
      <c r="U30" s="136"/>
      <c r="V30" s="136"/>
      <c r="W30" s="136"/>
      <c r="X30" s="138"/>
      <c r="Y30" s="753"/>
      <c r="Z30" s="136"/>
      <c r="AA30" s="328"/>
      <c r="AB30" s="139"/>
      <c r="AC30" s="136"/>
      <c r="AD30" s="137"/>
      <c r="AE30" s="137"/>
      <c r="AF30" s="137"/>
      <c r="AG30" s="137"/>
      <c r="AH30" s="812">
        <f>AI30+AK30+AL30+AM30+AN30+AO30+AP30</f>
        <v>36</v>
      </c>
      <c r="AI30" s="819">
        <v>2</v>
      </c>
      <c r="AJ30" s="819">
        <f>AK30+AL30</f>
        <v>34</v>
      </c>
      <c r="AK30" s="49">
        <v>14</v>
      </c>
      <c r="AL30" s="84">
        <v>20</v>
      </c>
      <c r="AM30" s="84"/>
      <c r="AN30" s="84"/>
      <c r="AO30" s="84">
        <v>0</v>
      </c>
      <c r="AP30" s="84"/>
      <c r="AQ30" s="812"/>
      <c r="AR30" s="49"/>
      <c r="AS30" s="84"/>
      <c r="AT30" s="84"/>
      <c r="AU30" s="84"/>
      <c r="AV30" s="84"/>
      <c r="AW30" s="84"/>
      <c r="AX30" s="84"/>
      <c r="AY30" s="84"/>
      <c r="AZ30" s="579"/>
      <c r="BA30" s="580"/>
      <c r="BB30" s="580"/>
      <c r="BC30" s="580"/>
      <c r="BD30" s="580"/>
      <c r="BE30" s="580"/>
      <c r="BF30" s="580"/>
      <c r="BG30" s="580"/>
      <c r="BH30" s="581"/>
      <c r="BI30" s="579"/>
      <c r="BJ30" s="580"/>
      <c r="BK30" s="580"/>
      <c r="BL30" s="580"/>
      <c r="BM30" s="580"/>
      <c r="BN30" s="580"/>
      <c r="BO30" s="580"/>
      <c r="BP30" s="580"/>
      <c r="BQ30" s="582"/>
      <c r="BR30" s="780"/>
      <c r="BS30" s="780"/>
      <c r="BT30" s="780"/>
      <c r="BU30" s="780"/>
      <c r="BV30" s="780"/>
      <c r="BW30" s="780"/>
      <c r="BX30" s="780"/>
      <c r="BY30" s="780"/>
      <c r="BZ30" s="780"/>
      <c r="CA30" s="780"/>
      <c r="CB30" s="780"/>
      <c r="CC30" s="780"/>
      <c r="CD30" s="780"/>
      <c r="CE30" s="780"/>
      <c r="CF30" s="780"/>
      <c r="CG30" s="780"/>
      <c r="CH30" s="780"/>
      <c r="CI30" s="781"/>
    </row>
    <row r="31" spans="1:87" s="15" customFormat="1" ht="34.5" customHeight="1">
      <c r="A31" s="174" t="s">
        <v>115</v>
      </c>
      <c r="B31" s="65" t="s">
        <v>51</v>
      </c>
      <c r="C31" s="462" t="s">
        <v>96</v>
      </c>
      <c r="D31" s="478"/>
      <c r="E31" s="472">
        <v>3</v>
      </c>
      <c r="F31" s="213"/>
      <c r="G31" s="473">
        <f>H31+J31+K31+L31+M31+N31+O31</f>
        <v>36</v>
      </c>
      <c r="H31" s="318">
        <v>2</v>
      </c>
      <c r="I31" s="307">
        <f>J31+K31</f>
        <v>34</v>
      </c>
      <c r="J31" s="148">
        <v>22</v>
      </c>
      <c r="K31" s="148">
        <v>12</v>
      </c>
      <c r="L31" s="52"/>
      <c r="M31" s="60"/>
      <c r="N31" s="60">
        <v>0</v>
      </c>
      <c r="O31" s="77"/>
      <c r="P31" s="178"/>
      <c r="Q31" s="430"/>
      <c r="R31" s="430"/>
      <c r="S31" s="430"/>
      <c r="T31" s="136"/>
      <c r="U31" s="136"/>
      <c r="V31" s="136"/>
      <c r="W31" s="136"/>
      <c r="X31" s="138"/>
      <c r="Y31" s="380"/>
      <c r="Z31" s="136"/>
      <c r="AA31" s="139"/>
      <c r="AB31" s="139"/>
      <c r="AC31" s="136"/>
      <c r="AD31" s="137"/>
      <c r="AE31" s="137"/>
      <c r="AF31" s="137"/>
      <c r="AG31" s="137"/>
      <c r="AH31" s="69">
        <f>AI31+AK31+AL31+AM31+AN31+AO31+AP31</f>
        <v>36</v>
      </c>
      <c r="AI31" s="71">
        <v>2</v>
      </c>
      <c r="AJ31" s="71">
        <f>AK31+AL31</f>
        <v>34</v>
      </c>
      <c r="AK31" s="51">
        <v>22</v>
      </c>
      <c r="AL31" s="82">
        <v>12</v>
      </c>
      <c r="AM31" s="82"/>
      <c r="AN31" s="82"/>
      <c r="AO31" s="82">
        <v>0</v>
      </c>
      <c r="AP31" s="82"/>
      <c r="AQ31" s="812"/>
      <c r="AR31" s="49"/>
      <c r="AS31" s="84"/>
      <c r="AT31" s="84"/>
      <c r="AU31" s="84"/>
      <c r="AV31" s="84"/>
      <c r="AW31" s="84"/>
      <c r="AX31" s="84"/>
      <c r="AY31" s="84"/>
      <c r="AZ31" s="579"/>
      <c r="BA31" s="580"/>
      <c r="BB31" s="580"/>
      <c r="BC31" s="580"/>
      <c r="BD31" s="580"/>
      <c r="BE31" s="580"/>
      <c r="BF31" s="580"/>
      <c r="BG31" s="580"/>
      <c r="BH31" s="581"/>
      <c r="BI31" s="610"/>
      <c r="BJ31" s="583"/>
      <c r="BK31" s="583"/>
      <c r="BL31" s="583"/>
      <c r="BM31" s="583"/>
      <c r="BN31" s="583"/>
      <c r="BO31" s="583"/>
      <c r="BP31" s="583"/>
      <c r="BQ31" s="584"/>
      <c r="BR31" s="780"/>
      <c r="BS31" s="780"/>
      <c r="BT31" s="780"/>
      <c r="BU31" s="780"/>
      <c r="BV31" s="780"/>
      <c r="BW31" s="780"/>
      <c r="BX31" s="780"/>
      <c r="BY31" s="780"/>
      <c r="BZ31" s="780"/>
      <c r="CA31" s="782"/>
      <c r="CB31" s="782"/>
      <c r="CC31" s="782"/>
      <c r="CD31" s="782"/>
      <c r="CE31" s="782"/>
      <c r="CF31" s="782"/>
      <c r="CG31" s="782"/>
      <c r="CH31" s="782"/>
      <c r="CI31" s="782"/>
    </row>
    <row r="32" spans="1:87" s="15" customFormat="1" ht="34.5" customHeight="1">
      <c r="A32" s="174" t="s">
        <v>116</v>
      </c>
      <c r="B32" s="65" t="s">
        <v>52</v>
      </c>
      <c r="C32" s="464" t="s">
        <v>96</v>
      </c>
      <c r="D32" s="474"/>
      <c r="E32" s="472">
        <v>6</v>
      </c>
      <c r="F32" s="213"/>
      <c r="G32" s="473">
        <f aca="true" t="shared" si="18" ref="G32:G42">H32+J32+K32+L32+M32+N32+O32</f>
        <v>36</v>
      </c>
      <c r="H32" s="318">
        <v>2</v>
      </c>
      <c r="I32" s="307">
        <f aca="true" t="shared" si="19" ref="I32:I42">J32+K32</f>
        <v>34</v>
      </c>
      <c r="J32" s="148">
        <v>26</v>
      </c>
      <c r="K32" s="148">
        <v>8</v>
      </c>
      <c r="L32" s="52"/>
      <c r="M32" s="60"/>
      <c r="N32" s="60">
        <v>0</v>
      </c>
      <c r="O32" s="77"/>
      <c r="P32" s="167"/>
      <c r="Q32" s="183"/>
      <c r="R32" s="183"/>
      <c r="S32" s="183"/>
      <c r="T32" s="136"/>
      <c r="U32" s="136"/>
      <c r="V32" s="136"/>
      <c r="W32" s="136"/>
      <c r="X32" s="138"/>
      <c r="Y32" s="380"/>
      <c r="Z32" s="136"/>
      <c r="AA32" s="139"/>
      <c r="AB32" s="139"/>
      <c r="AC32" s="136"/>
      <c r="AD32" s="137"/>
      <c r="AE32" s="137"/>
      <c r="AF32" s="137"/>
      <c r="AG32" s="137"/>
      <c r="AH32" s="813"/>
      <c r="AI32" s="820"/>
      <c r="AJ32" s="820"/>
      <c r="AK32" s="763"/>
      <c r="AL32" s="179"/>
      <c r="AM32" s="179"/>
      <c r="AN32" s="179"/>
      <c r="AO32" s="179"/>
      <c r="AP32" s="179"/>
      <c r="AQ32" s="813"/>
      <c r="AR32" s="763"/>
      <c r="AS32" s="179"/>
      <c r="AT32" s="179"/>
      <c r="AU32" s="179"/>
      <c r="AV32" s="179"/>
      <c r="AW32" s="179"/>
      <c r="AX32" s="179"/>
      <c r="AY32" s="179"/>
      <c r="AZ32" s="231"/>
      <c r="BA32" s="585"/>
      <c r="BB32" s="585"/>
      <c r="BC32" s="585"/>
      <c r="BD32" s="585"/>
      <c r="BE32" s="585"/>
      <c r="BF32" s="585"/>
      <c r="BG32" s="585"/>
      <c r="BH32" s="604"/>
      <c r="BI32" s="231">
        <f>BJ32+BL32+BM32+BN32+BO32+BP32+BQ32</f>
        <v>36</v>
      </c>
      <c r="BJ32" s="585">
        <v>2</v>
      </c>
      <c r="BK32" s="585">
        <f>BL32+BM32</f>
        <v>34</v>
      </c>
      <c r="BL32" s="585">
        <v>26</v>
      </c>
      <c r="BM32" s="585">
        <v>8</v>
      </c>
      <c r="BN32" s="585"/>
      <c r="BO32" s="585"/>
      <c r="BP32" s="585">
        <v>0</v>
      </c>
      <c r="BQ32" s="586"/>
      <c r="BR32" s="783"/>
      <c r="BS32" s="783"/>
      <c r="BT32" s="783"/>
      <c r="BU32" s="783"/>
      <c r="BV32" s="783"/>
      <c r="BW32" s="783"/>
      <c r="BX32" s="783"/>
      <c r="BY32" s="783"/>
      <c r="BZ32" s="784"/>
      <c r="CA32" s="783"/>
      <c r="CB32" s="783"/>
      <c r="CC32" s="783"/>
      <c r="CD32" s="783"/>
      <c r="CE32" s="783"/>
      <c r="CF32" s="783"/>
      <c r="CG32" s="783"/>
      <c r="CH32" s="783"/>
      <c r="CI32" s="783"/>
    </row>
    <row r="33" spans="1:87" s="15" customFormat="1" ht="34.5" customHeight="1">
      <c r="A33" s="174" t="s">
        <v>117</v>
      </c>
      <c r="B33" s="65" t="s">
        <v>53</v>
      </c>
      <c r="C33" s="464" t="s">
        <v>96</v>
      </c>
      <c r="D33" s="477"/>
      <c r="E33" s="476">
        <v>4</v>
      </c>
      <c r="F33" s="208"/>
      <c r="G33" s="473">
        <f t="shared" si="18"/>
        <v>32</v>
      </c>
      <c r="H33" s="318">
        <v>2</v>
      </c>
      <c r="I33" s="307">
        <f t="shared" si="19"/>
        <v>30</v>
      </c>
      <c r="J33" s="148">
        <v>10</v>
      </c>
      <c r="K33" s="148">
        <v>20</v>
      </c>
      <c r="L33" s="107"/>
      <c r="M33" s="106"/>
      <c r="N33" s="106">
        <v>0</v>
      </c>
      <c r="O33" s="319"/>
      <c r="P33" s="167"/>
      <c r="Q33" s="183"/>
      <c r="R33" s="183"/>
      <c r="S33" s="183"/>
      <c r="T33" s="136"/>
      <c r="U33" s="136"/>
      <c r="V33" s="136"/>
      <c r="W33" s="136"/>
      <c r="X33" s="138"/>
      <c r="Y33" s="381"/>
      <c r="Z33" s="136"/>
      <c r="AA33" s="145"/>
      <c r="AB33" s="145"/>
      <c r="AC33" s="142"/>
      <c r="AD33" s="143"/>
      <c r="AE33" s="143"/>
      <c r="AF33" s="143"/>
      <c r="AG33" s="143"/>
      <c r="AH33" s="821"/>
      <c r="AI33" s="822"/>
      <c r="AJ33" s="822"/>
      <c r="AK33" s="823"/>
      <c r="AL33" s="180"/>
      <c r="AM33" s="180"/>
      <c r="AN33" s="180"/>
      <c r="AO33" s="180"/>
      <c r="AP33" s="180"/>
      <c r="AQ33" s="821">
        <f>AR33+AT33+AU33+AV33+AW33+AX33+AY33</f>
        <v>32</v>
      </c>
      <c r="AR33" s="823">
        <v>2</v>
      </c>
      <c r="AS33" s="180">
        <f>AT33+AU33</f>
        <v>30</v>
      </c>
      <c r="AT33" s="180">
        <v>10</v>
      </c>
      <c r="AU33" s="180">
        <v>20</v>
      </c>
      <c r="AV33" s="180"/>
      <c r="AW33" s="180"/>
      <c r="AX33" s="180">
        <v>0</v>
      </c>
      <c r="AY33" s="180"/>
      <c r="AZ33" s="231"/>
      <c r="BA33" s="585"/>
      <c r="BB33" s="585"/>
      <c r="BC33" s="585"/>
      <c r="BD33" s="585"/>
      <c r="BE33" s="585"/>
      <c r="BF33" s="585"/>
      <c r="BG33" s="585"/>
      <c r="BH33" s="604"/>
      <c r="BI33" s="231"/>
      <c r="BJ33" s="585"/>
      <c r="BK33" s="585"/>
      <c r="BL33" s="585"/>
      <c r="BM33" s="585"/>
      <c r="BN33" s="585"/>
      <c r="BO33" s="585"/>
      <c r="BP33" s="585"/>
      <c r="BQ33" s="586"/>
      <c r="BR33" s="783"/>
      <c r="BS33" s="783"/>
      <c r="BT33" s="783"/>
      <c r="BU33" s="783"/>
      <c r="BV33" s="783"/>
      <c r="BW33" s="783"/>
      <c r="BX33" s="783"/>
      <c r="BY33" s="783"/>
      <c r="BZ33" s="784"/>
      <c r="CA33" s="783"/>
      <c r="CB33" s="783"/>
      <c r="CC33" s="783"/>
      <c r="CD33" s="783"/>
      <c r="CE33" s="783"/>
      <c r="CF33" s="783"/>
      <c r="CG33" s="783"/>
      <c r="CH33" s="783"/>
      <c r="CI33" s="783"/>
    </row>
    <row r="34" spans="1:87" s="15" customFormat="1" ht="34.5" customHeight="1">
      <c r="A34" s="174" t="s">
        <v>118</v>
      </c>
      <c r="B34" s="65" t="s">
        <v>54</v>
      </c>
      <c r="C34" s="463" t="s">
        <v>105</v>
      </c>
      <c r="D34" s="477"/>
      <c r="E34" s="476"/>
      <c r="F34" s="476">
        <v>3</v>
      </c>
      <c r="G34" s="473">
        <f t="shared" si="18"/>
        <v>36</v>
      </c>
      <c r="H34" s="318"/>
      <c r="I34" s="307">
        <f t="shared" si="19"/>
        <v>24</v>
      </c>
      <c r="J34" s="148">
        <v>14</v>
      </c>
      <c r="K34" s="148">
        <v>10</v>
      </c>
      <c r="L34" s="52"/>
      <c r="M34" s="60"/>
      <c r="N34" s="60">
        <v>6</v>
      </c>
      <c r="O34" s="77">
        <v>6</v>
      </c>
      <c r="P34" s="167"/>
      <c r="Q34" s="183"/>
      <c r="R34" s="183"/>
      <c r="S34" s="183"/>
      <c r="T34" s="136"/>
      <c r="U34" s="136"/>
      <c r="V34" s="136"/>
      <c r="W34" s="136"/>
      <c r="X34" s="138"/>
      <c r="Y34" s="381"/>
      <c r="Z34" s="136"/>
      <c r="AA34" s="145"/>
      <c r="AB34" s="145"/>
      <c r="AC34" s="142"/>
      <c r="AD34" s="143"/>
      <c r="AE34" s="143"/>
      <c r="AF34" s="143"/>
      <c r="AG34" s="143"/>
      <c r="AH34" s="813">
        <f>AI34+AK34+AL34+AM34+AN34+AO34+AP34</f>
        <v>36</v>
      </c>
      <c r="AI34" s="820"/>
      <c r="AJ34" s="820">
        <f>AK34+AL34</f>
        <v>24</v>
      </c>
      <c r="AK34" s="763">
        <v>14</v>
      </c>
      <c r="AL34" s="179">
        <v>10</v>
      </c>
      <c r="AM34" s="179"/>
      <c r="AN34" s="179"/>
      <c r="AO34" s="179">
        <v>6</v>
      </c>
      <c r="AP34" s="179">
        <v>6</v>
      </c>
      <c r="AQ34" s="821"/>
      <c r="AR34" s="823"/>
      <c r="AS34" s="180"/>
      <c r="AT34" s="180"/>
      <c r="AU34" s="180"/>
      <c r="AV34" s="180"/>
      <c r="AW34" s="180"/>
      <c r="AX34" s="180"/>
      <c r="AY34" s="180"/>
      <c r="AZ34" s="231"/>
      <c r="BA34" s="585"/>
      <c r="BB34" s="585"/>
      <c r="BC34" s="585"/>
      <c r="BD34" s="585"/>
      <c r="BE34" s="585"/>
      <c r="BF34" s="585"/>
      <c r="BG34" s="585"/>
      <c r="BH34" s="604"/>
      <c r="BI34" s="231"/>
      <c r="BJ34" s="585"/>
      <c r="BK34" s="585"/>
      <c r="BL34" s="585"/>
      <c r="BM34" s="585"/>
      <c r="BN34" s="585"/>
      <c r="BO34" s="585"/>
      <c r="BP34" s="585"/>
      <c r="BQ34" s="586"/>
      <c r="BR34" s="783"/>
      <c r="BS34" s="783"/>
      <c r="BT34" s="783"/>
      <c r="BU34" s="783"/>
      <c r="BV34" s="783"/>
      <c r="BW34" s="783"/>
      <c r="BX34" s="783"/>
      <c r="BY34" s="783"/>
      <c r="BZ34" s="784"/>
      <c r="CA34" s="783"/>
      <c r="CB34" s="783"/>
      <c r="CC34" s="783"/>
      <c r="CD34" s="783"/>
      <c r="CE34" s="783"/>
      <c r="CF34" s="783"/>
      <c r="CG34" s="783"/>
      <c r="CH34" s="783"/>
      <c r="CI34" s="783"/>
    </row>
    <row r="35" spans="1:87" s="320" customFormat="1" ht="34.5" customHeight="1">
      <c r="A35" s="174" t="s">
        <v>119</v>
      </c>
      <c r="B35" s="65" t="s">
        <v>39</v>
      </c>
      <c r="C35" s="462" t="s">
        <v>96</v>
      </c>
      <c r="D35" s="475"/>
      <c r="E35" s="472">
        <v>3</v>
      </c>
      <c r="F35" s="109"/>
      <c r="G35" s="473">
        <f t="shared" si="18"/>
        <v>36</v>
      </c>
      <c r="H35" s="318">
        <v>2</v>
      </c>
      <c r="I35" s="307">
        <f t="shared" si="19"/>
        <v>34</v>
      </c>
      <c r="J35" s="148">
        <v>0</v>
      </c>
      <c r="K35" s="148">
        <v>34</v>
      </c>
      <c r="L35" s="52"/>
      <c r="M35" s="60"/>
      <c r="N35" s="60">
        <v>0</v>
      </c>
      <c r="O35" s="77"/>
      <c r="P35" s="435"/>
      <c r="Q35" s="431"/>
      <c r="R35" s="431"/>
      <c r="S35" s="431"/>
      <c r="T35" s="388"/>
      <c r="U35" s="388"/>
      <c r="V35" s="388"/>
      <c r="W35" s="388"/>
      <c r="X35" s="436"/>
      <c r="Y35" s="382"/>
      <c r="Z35" s="388"/>
      <c r="AA35" s="338"/>
      <c r="AB35" s="338"/>
      <c r="AC35" s="335"/>
      <c r="AD35" s="336"/>
      <c r="AE35" s="336"/>
      <c r="AF35" s="336"/>
      <c r="AG35" s="337"/>
      <c r="AH35" s="824">
        <f>AI35+AK35+AL35+AM35+AN35+AO35+AP35</f>
        <v>36</v>
      </c>
      <c r="AI35" s="825">
        <v>2</v>
      </c>
      <c r="AJ35" s="825">
        <f>AK35+AL35</f>
        <v>34</v>
      </c>
      <c r="AK35" s="826">
        <v>0</v>
      </c>
      <c r="AL35" s="827">
        <v>34</v>
      </c>
      <c r="AM35" s="827"/>
      <c r="AN35" s="827"/>
      <c r="AO35" s="827">
        <v>0</v>
      </c>
      <c r="AP35" s="827"/>
      <c r="AQ35" s="821"/>
      <c r="AR35" s="823"/>
      <c r="AS35" s="180"/>
      <c r="AT35" s="180"/>
      <c r="AU35" s="180"/>
      <c r="AV35" s="180"/>
      <c r="AW35" s="180"/>
      <c r="AX35" s="180"/>
      <c r="AY35" s="180"/>
      <c r="AZ35" s="231"/>
      <c r="BA35" s="585"/>
      <c r="BB35" s="585"/>
      <c r="BC35" s="585"/>
      <c r="BD35" s="585"/>
      <c r="BE35" s="585"/>
      <c r="BF35" s="585"/>
      <c r="BG35" s="585"/>
      <c r="BH35" s="604"/>
      <c r="BI35" s="231"/>
      <c r="BJ35" s="585"/>
      <c r="BK35" s="585"/>
      <c r="BL35" s="585"/>
      <c r="BM35" s="585"/>
      <c r="BN35" s="585"/>
      <c r="BO35" s="585"/>
      <c r="BP35" s="585"/>
      <c r="BQ35" s="586"/>
      <c r="BR35" s="783"/>
      <c r="BS35" s="783"/>
      <c r="BT35" s="783"/>
      <c r="BU35" s="783"/>
      <c r="BV35" s="783"/>
      <c r="BW35" s="783"/>
      <c r="BX35" s="783"/>
      <c r="BY35" s="783"/>
      <c r="BZ35" s="784"/>
      <c r="CA35" s="783"/>
      <c r="CB35" s="785"/>
      <c r="CC35" s="785"/>
      <c r="CD35" s="785"/>
      <c r="CE35" s="785"/>
      <c r="CF35" s="785"/>
      <c r="CG35" s="785"/>
      <c r="CH35" s="785"/>
      <c r="CI35" s="785"/>
    </row>
    <row r="36" spans="1:87" s="320" customFormat="1" ht="34.5" customHeight="1">
      <c r="A36" s="392" t="s">
        <v>120</v>
      </c>
      <c r="B36" s="393" t="s">
        <v>21</v>
      </c>
      <c r="C36" s="462" t="s">
        <v>96</v>
      </c>
      <c r="D36" s="475"/>
      <c r="E36" s="476">
        <v>4</v>
      </c>
      <c r="F36" s="109"/>
      <c r="G36" s="473">
        <f t="shared" si="18"/>
        <v>36</v>
      </c>
      <c r="H36" s="321">
        <v>0</v>
      </c>
      <c r="I36" s="394">
        <f t="shared" si="19"/>
        <v>36</v>
      </c>
      <c r="J36" s="389">
        <v>18</v>
      </c>
      <c r="K36" s="389">
        <v>18</v>
      </c>
      <c r="L36" s="390"/>
      <c r="M36" s="61"/>
      <c r="N36" s="61">
        <v>0</v>
      </c>
      <c r="O36" s="102"/>
      <c r="P36" s="435"/>
      <c r="Q36" s="431"/>
      <c r="R36" s="431"/>
      <c r="S36" s="431"/>
      <c r="T36" s="388"/>
      <c r="U36" s="388"/>
      <c r="V36" s="388"/>
      <c r="W36" s="388"/>
      <c r="X36" s="436"/>
      <c r="Y36" s="382"/>
      <c r="Z36" s="388"/>
      <c r="AA36" s="338"/>
      <c r="AB36" s="338"/>
      <c r="AC36" s="335"/>
      <c r="AD36" s="336"/>
      <c r="AE36" s="336"/>
      <c r="AF36" s="336"/>
      <c r="AG36" s="337"/>
      <c r="AH36" s="821"/>
      <c r="AI36" s="822"/>
      <c r="AJ36" s="822"/>
      <c r="AK36" s="823"/>
      <c r="AL36" s="180"/>
      <c r="AM36" s="180"/>
      <c r="AN36" s="180"/>
      <c r="AO36" s="180"/>
      <c r="AP36" s="180"/>
      <c r="AQ36" s="821">
        <f>AR36+AT36+AU36+AV36+AW36+AX36+AY36</f>
        <v>36</v>
      </c>
      <c r="AR36" s="823">
        <v>0</v>
      </c>
      <c r="AS36" s="180">
        <f>AT36+AU36</f>
        <v>36</v>
      </c>
      <c r="AT36" s="180">
        <v>18</v>
      </c>
      <c r="AU36" s="180">
        <v>18</v>
      </c>
      <c r="AV36" s="180"/>
      <c r="AW36" s="180"/>
      <c r="AX36" s="180">
        <v>0</v>
      </c>
      <c r="AY36" s="180"/>
      <c r="AZ36" s="231"/>
      <c r="BA36" s="585"/>
      <c r="BB36" s="585"/>
      <c r="BC36" s="585"/>
      <c r="BD36" s="585"/>
      <c r="BE36" s="585"/>
      <c r="BF36" s="585"/>
      <c r="BG36" s="585"/>
      <c r="BH36" s="604"/>
      <c r="BI36" s="231"/>
      <c r="BJ36" s="585"/>
      <c r="BK36" s="585"/>
      <c r="BL36" s="585"/>
      <c r="BM36" s="585"/>
      <c r="BN36" s="585"/>
      <c r="BO36" s="585"/>
      <c r="BP36" s="585"/>
      <c r="BQ36" s="586"/>
      <c r="BR36" s="785"/>
      <c r="BS36" s="785"/>
      <c r="BT36" s="785"/>
      <c r="BU36" s="785"/>
      <c r="BV36" s="785"/>
      <c r="BW36" s="785"/>
      <c r="BX36" s="785"/>
      <c r="BY36" s="785"/>
      <c r="BZ36" s="786"/>
      <c r="CA36" s="785"/>
      <c r="CB36" s="785"/>
      <c r="CC36" s="785"/>
      <c r="CD36" s="785"/>
      <c r="CE36" s="785"/>
      <c r="CF36" s="785"/>
      <c r="CG36" s="785"/>
      <c r="CH36" s="785"/>
      <c r="CI36" s="785"/>
    </row>
    <row r="37" spans="1:87" s="320" customFormat="1" ht="34.5" customHeight="1">
      <c r="A37" s="229" t="s">
        <v>121</v>
      </c>
      <c r="B37" s="230" t="s">
        <v>18</v>
      </c>
      <c r="C37" s="462" t="s">
        <v>96</v>
      </c>
      <c r="D37" s="471"/>
      <c r="E37" s="472">
        <v>3</v>
      </c>
      <c r="F37" s="108"/>
      <c r="G37" s="479">
        <f t="shared" si="18"/>
        <v>40</v>
      </c>
      <c r="H37" s="318">
        <v>0</v>
      </c>
      <c r="I37" s="394">
        <f t="shared" si="19"/>
        <v>40</v>
      </c>
      <c r="J37" s="148">
        <v>0</v>
      </c>
      <c r="K37" s="148">
        <v>40</v>
      </c>
      <c r="L37" s="52"/>
      <c r="M37" s="60"/>
      <c r="N37" s="60"/>
      <c r="O37" s="77"/>
      <c r="P37" s="435"/>
      <c r="Q37" s="431"/>
      <c r="R37" s="431"/>
      <c r="S37" s="431"/>
      <c r="T37" s="388"/>
      <c r="U37" s="388"/>
      <c r="V37" s="388"/>
      <c r="W37" s="388"/>
      <c r="X37" s="436"/>
      <c r="Y37" s="382"/>
      <c r="Z37" s="388"/>
      <c r="AA37" s="338"/>
      <c r="AB37" s="338"/>
      <c r="AC37" s="335"/>
      <c r="AD37" s="336"/>
      <c r="AE37" s="336"/>
      <c r="AF37" s="336"/>
      <c r="AG37" s="337"/>
      <c r="AH37" s="821">
        <f>AI37+AK37+AL37+AM37+AN37+AO37+AP37</f>
        <v>40</v>
      </c>
      <c r="AI37" s="822">
        <v>0</v>
      </c>
      <c r="AJ37" s="822">
        <f>AK37+AL37</f>
        <v>40</v>
      </c>
      <c r="AK37" s="823">
        <v>0</v>
      </c>
      <c r="AL37" s="180">
        <v>40</v>
      </c>
      <c r="AM37" s="180"/>
      <c r="AN37" s="180"/>
      <c r="AO37" s="180"/>
      <c r="AP37" s="180"/>
      <c r="AQ37" s="821"/>
      <c r="AR37" s="823"/>
      <c r="AS37" s="180"/>
      <c r="AT37" s="180"/>
      <c r="AU37" s="180"/>
      <c r="AV37" s="180"/>
      <c r="AW37" s="180"/>
      <c r="AX37" s="180"/>
      <c r="AY37" s="180"/>
      <c r="AZ37" s="231"/>
      <c r="BA37" s="585"/>
      <c r="BB37" s="585"/>
      <c r="BC37" s="585"/>
      <c r="BD37" s="585"/>
      <c r="BE37" s="585"/>
      <c r="BF37" s="585"/>
      <c r="BG37" s="585"/>
      <c r="BH37" s="604"/>
      <c r="BI37" s="231"/>
      <c r="BJ37" s="585"/>
      <c r="BK37" s="585"/>
      <c r="BL37" s="585"/>
      <c r="BM37" s="585"/>
      <c r="BN37" s="585"/>
      <c r="BO37" s="585"/>
      <c r="BP37" s="585"/>
      <c r="BQ37" s="586"/>
      <c r="BR37" s="783"/>
      <c r="BS37" s="783"/>
      <c r="BT37" s="783"/>
      <c r="BU37" s="783"/>
      <c r="BV37" s="783"/>
      <c r="BW37" s="783"/>
      <c r="BX37" s="783"/>
      <c r="BY37" s="783"/>
      <c r="BZ37" s="784"/>
      <c r="CA37" s="783"/>
      <c r="CB37" s="783"/>
      <c r="CC37" s="783"/>
      <c r="CD37" s="783"/>
      <c r="CE37" s="783"/>
      <c r="CF37" s="783"/>
      <c r="CG37" s="783"/>
      <c r="CH37" s="783"/>
      <c r="CI37" s="783"/>
    </row>
    <row r="38" spans="1:87" s="15" customFormat="1" ht="63.75" customHeight="1">
      <c r="A38" s="229" t="s">
        <v>122</v>
      </c>
      <c r="B38" s="230" t="s">
        <v>164</v>
      </c>
      <c r="C38" s="462" t="s">
        <v>96</v>
      </c>
      <c r="D38" s="471"/>
      <c r="E38" s="476">
        <v>4</v>
      </c>
      <c r="F38" s="108"/>
      <c r="G38" s="479">
        <f t="shared" si="18"/>
        <v>42</v>
      </c>
      <c r="H38" s="318">
        <v>2</v>
      </c>
      <c r="I38" s="307">
        <f t="shared" si="19"/>
        <v>40</v>
      </c>
      <c r="J38" s="148">
        <v>20</v>
      </c>
      <c r="K38" s="148">
        <v>20</v>
      </c>
      <c r="L38" s="52"/>
      <c r="M38" s="60"/>
      <c r="N38" s="60"/>
      <c r="O38" s="77"/>
      <c r="P38" s="167"/>
      <c r="Q38" s="183"/>
      <c r="R38" s="183"/>
      <c r="S38" s="183"/>
      <c r="T38" s="136"/>
      <c r="U38" s="136"/>
      <c r="V38" s="136"/>
      <c r="W38" s="136"/>
      <c r="X38" s="138"/>
      <c r="Y38" s="381"/>
      <c r="Z38" s="136"/>
      <c r="AA38" s="145"/>
      <c r="AB38" s="145"/>
      <c r="AC38" s="142"/>
      <c r="AD38" s="143"/>
      <c r="AE38" s="143"/>
      <c r="AF38" s="143"/>
      <c r="AG38" s="144"/>
      <c r="AH38" s="821"/>
      <c r="AI38" s="822"/>
      <c r="AJ38" s="822"/>
      <c r="AK38" s="823"/>
      <c r="AL38" s="180"/>
      <c r="AM38" s="180"/>
      <c r="AN38" s="180"/>
      <c r="AO38" s="180"/>
      <c r="AP38" s="180"/>
      <c r="AQ38" s="821">
        <f>AR38+AT38+AU38+AV38+AW38+AX38+AY38</f>
        <v>42</v>
      </c>
      <c r="AR38" s="823">
        <v>2</v>
      </c>
      <c r="AS38" s="180">
        <f>AT38+AU38</f>
        <v>40</v>
      </c>
      <c r="AT38" s="180">
        <v>20</v>
      </c>
      <c r="AU38" s="180">
        <v>20</v>
      </c>
      <c r="AV38" s="180"/>
      <c r="AW38" s="180"/>
      <c r="AX38" s="180"/>
      <c r="AY38" s="180"/>
      <c r="AZ38" s="231"/>
      <c r="BA38" s="585"/>
      <c r="BB38" s="585"/>
      <c r="BC38" s="585"/>
      <c r="BD38" s="585"/>
      <c r="BE38" s="585"/>
      <c r="BF38" s="585"/>
      <c r="BG38" s="585"/>
      <c r="BH38" s="604"/>
      <c r="BI38" s="231"/>
      <c r="BJ38" s="585"/>
      <c r="BK38" s="585"/>
      <c r="BL38" s="585"/>
      <c r="BM38" s="585"/>
      <c r="BN38" s="585"/>
      <c r="BO38" s="585"/>
      <c r="BP38" s="585"/>
      <c r="BQ38" s="586"/>
      <c r="BR38" s="783"/>
      <c r="BS38" s="783"/>
      <c r="BT38" s="783"/>
      <c r="BU38" s="783"/>
      <c r="BV38" s="783"/>
      <c r="BW38" s="783"/>
      <c r="BX38" s="783"/>
      <c r="BY38" s="783"/>
      <c r="BZ38" s="784"/>
      <c r="CA38" s="783"/>
      <c r="CB38" s="783"/>
      <c r="CC38" s="783"/>
      <c r="CD38" s="783"/>
      <c r="CE38" s="783"/>
      <c r="CF38" s="783"/>
      <c r="CG38" s="783"/>
      <c r="CH38" s="783"/>
      <c r="CI38" s="783"/>
    </row>
    <row r="39" spans="1:87" s="320" customFormat="1" ht="34.5" customHeight="1">
      <c r="A39" s="174" t="s">
        <v>123</v>
      </c>
      <c r="B39" s="395" t="s">
        <v>107</v>
      </c>
      <c r="C39" s="462" t="s">
        <v>96</v>
      </c>
      <c r="D39" s="754"/>
      <c r="E39" s="472">
        <v>6</v>
      </c>
      <c r="F39" s="755"/>
      <c r="G39" s="470">
        <f t="shared" si="18"/>
        <v>36</v>
      </c>
      <c r="H39" s="193">
        <v>2</v>
      </c>
      <c r="I39" s="308">
        <f t="shared" si="19"/>
        <v>34</v>
      </c>
      <c r="J39" s="391">
        <v>14</v>
      </c>
      <c r="K39" s="391">
        <v>20</v>
      </c>
      <c r="L39" s="391"/>
      <c r="M39" s="391"/>
      <c r="N39" s="391"/>
      <c r="O39" s="193"/>
      <c r="P39" s="435"/>
      <c r="Q39" s="431"/>
      <c r="R39" s="431"/>
      <c r="S39" s="431"/>
      <c r="T39" s="388"/>
      <c r="U39" s="388"/>
      <c r="V39" s="388"/>
      <c r="W39" s="388"/>
      <c r="X39" s="436"/>
      <c r="Y39" s="382"/>
      <c r="Z39" s="388"/>
      <c r="AA39" s="338"/>
      <c r="AB39" s="338"/>
      <c r="AC39" s="335"/>
      <c r="AD39" s="336"/>
      <c r="AE39" s="336"/>
      <c r="AF39" s="336"/>
      <c r="AG39" s="337"/>
      <c r="AH39" s="821"/>
      <c r="AI39" s="822"/>
      <c r="AJ39" s="822"/>
      <c r="AK39" s="823"/>
      <c r="AL39" s="180"/>
      <c r="AM39" s="180"/>
      <c r="AN39" s="180"/>
      <c r="AO39" s="180"/>
      <c r="AP39" s="180"/>
      <c r="AQ39" s="821"/>
      <c r="AR39" s="823"/>
      <c r="AS39" s="180"/>
      <c r="AT39" s="180"/>
      <c r="AU39" s="180"/>
      <c r="AV39" s="180"/>
      <c r="AW39" s="180"/>
      <c r="AX39" s="180"/>
      <c r="AY39" s="180"/>
      <c r="AZ39" s="231"/>
      <c r="BA39" s="585"/>
      <c r="BB39" s="585"/>
      <c r="BC39" s="585"/>
      <c r="BD39" s="585"/>
      <c r="BE39" s="585"/>
      <c r="BF39" s="585"/>
      <c r="BG39" s="585"/>
      <c r="BH39" s="604"/>
      <c r="BI39" s="231">
        <f>BJ39+BL39+BM39+BN39+BO39+BP39+BQ39</f>
        <v>36</v>
      </c>
      <c r="BJ39" s="585">
        <v>2</v>
      </c>
      <c r="BK39" s="585">
        <f>BL39+BM39</f>
        <v>34</v>
      </c>
      <c r="BL39" s="585">
        <v>14</v>
      </c>
      <c r="BM39" s="585">
        <v>20</v>
      </c>
      <c r="BN39" s="585"/>
      <c r="BO39" s="585"/>
      <c r="BP39" s="585"/>
      <c r="BQ39" s="586"/>
      <c r="BR39" s="785"/>
      <c r="BS39" s="785"/>
      <c r="BT39" s="785"/>
      <c r="BU39" s="785"/>
      <c r="BV39" s="785"/>
      <c r="BW39" s="785"/>
      <c r="BX39" s="785"/>
      <c r="BY39" s="785"/>
      <c r="BZ39" s="786"/>
      <c r="CA39" s="783"/>
      <c r="CB39" s="783"/>
      <c r="CC39" s="783"/>
      <c r="CD39" s="783"/>
      <c r="CE39" s="783"/>
      <c r="CF39" s="783"/>
      <c r="CG39" s="783"/>
      <c r="CH39" s="783"/>
      <c r="CI39" s="783"/>
    </row>
    <row r="40" spans="1:87" s="320" customFormat="1" ht="34.5" customHeight="1">
      <c r="A40" s="392" t="s">
        <v>124</v>
      </c>
      <c r="B40" s="396" t="s">
        <v>108</v>
      </c>
      <c r="C40" s="462" t="s">
        <v>96</v>
      </c>
      <c r="D40" s="756"/>
      <c r="E40" s="476">
        <v>4</v>
      </c>
      <c r="F40" s="109"/>
      <c r="G40" s="473">
        <f t="shared" si="18"/>
        <v>42</v>
      </c>
      <c r="H40" s="321">
        <v>2</v>
      </c>
      <c r="I40" s="394">
        <f t="shared" si="19"/>
        <v>40</v>
      </c>
      <c r="J40" s="389">
        <v>20</v>
      </c>
      <c r="K40" s="389">
        <v>20</v>
      </c>
      <c r="L40" s="390"/>
      <c r="M40" s="61"/>
      <c r="N40" s="61"/>
      <c r="O40" s="102"/>
      <c r="P40" s="435"/>
      <c r="Q40" s="431"/>
      <c r="R40" s="431"/>
      <c r="S40" s="431"/>
      <c r="T40" s="388"/>
      <c r="U40" s="388"/>
      <c r="V40" s="388"/>
      <c r="W40" s="388"/>
      <c r="X40" s="436"/>
      <c r="Y40" s="382"/>
      <c r="Z40" s="388"/>
      <c r="AA40" s="338"/>
      <c r="AB40" s="338"/>
      <c r="AC40" s="335"/>
      <c r="AD40" s="336"/>
      <c r="AE40" s="336"/>
      <c r="AF40" s="336"/>
      <c r="AG40" s="337"/>
      <c r="AH40" s="821"/>
      <c r="AI40" s="822"/>
      <c r="AJ40" s="822"/>
      <c r="AK40" s="823"/>
      <c r="AL40" s="180"/>
      <c r="AM40" s="180"/>
      <c r="AN40" s="180"/>
      <c r="AO40" s="180"/>
      <c r="AP40" s="180"/>
      <c r="AQ40" s="821">
        <f>AR40+AT40+AU40+AV40+AW40+AX40+AY40</f>
        <v>42</v>
      </c>
      <c r="AR40" s="823">
        <v>2</v>
      </c>
      <c r="AS40" s="180">
        <f>AT40+AU40</f>
        <v>40</v>
      </c>
      <c r="AT40" s="180">
        <v>20</v>
      </c>
      <c r="AU40" s="180">
        <v>20</v>
      </c>
      <c r="AV40" s="180"/>
      <c r="AW40" s="180"/>
      <c r="AX40" s="180"/>
      <c r="AY40" s="180"/>
      <c r="AZ40" s="231"/>
      <c r="BA40" s="585"/>
      <c r="BB40" s="585"/>
      <c r="BC40" s="585"/>
      <c r="BD40" s="585"/>
      <c r="BE40" s="585"/>
      <c r="BF40" s="585"/>
      <c r="BG40" s="585"/>
      <c r="BH40" s="604"/>
      <c r="BI40" s="814"/>
      <c r="BJ40" s="587"/>
      <c r="BK40" s="576"/>
      <c r="BL40" s="576"/>
      <c r="BM40" s="576"/>
      <c r="BN40" s="608"/>
      <c r="BO40" s="565"/>
      <c r="BP40" s="565"/>
      <c r="BQ40" s="600"/>
      <c r="BR40" s="785"/>
      <c r="BS40" s="785"/>
      <c r="BT40" s="785"/>
      <c r="BU40" s="785"/>
      <c r="BV40" s="785"/>
      <c r="BW40" s="785"/>
      <c r="BX40" s="785"/>
      <c r="BY40" s="785"/>
      <c r="BZ40" s="786"/>
      <c r="CA40" s="785"/>
      <c r="CB40" s="785"/>
      <c r="CC40" s="785"/>
      <c r="CD40" s="785"/>
      <c r="CE40" s="785"/>
      <c r="CF40" s="785"/>
      <c r="CG40" s="785"/>
      <c r="CH40" s="785"/>
      <c r="CI40" s="785"/>
    </row>
    <row r="41" spans="1:87" s="320" customFormat="1" ht="61.5" customHeight="1">
      <c r="A41" s="229" t="s">
        <v>125</v>
      </c>
      <c r="B41" s="397" t="s">
        <v>203</v>
      </c>
      <c r="C41" s="462" t="s">
        <v>96</v>
      </c>
      <c r="D41" s="757"/>
      <c r="E41" s="472">
        <v>6</v>
      </c>
      <c r="F41" s="108"/>
      <c r="G41" s="479">
        <f t="shared" si="18"/>
        <v>36</v>
      </c>
      <c r="H41" s="318">
        <v>4</v>
      </c>
      <c r="I41" s="307">
        <f t="shared" si="19"/>
        <v>32</v>
      </c>
      <c r="J41" s="148">
        <v>16</v>
      </c>
      <c r="K41" s="148">
        <v>16</v>
      </c>
      <c r="L41" s="150"/>
      <c r="M41" s="60"/>
      <c r="N41" s="60"/>
      <c r="O41" s="77"/>
      <c r="P41" s="435"/>
      <c r="Q41" s="431"/>
      <c r="R41" s="431"/>
      <c r="S41" s="431"/>
      <c r="T41" s="388"/>
      <c r="U41" s="388"/>
      <c r="V41" s="388"/>
      <c r="W41" s="388"/>
      <c r="X41" s="436"/>
      <c r="Y41" s="382"/>
      <c r="Z41" s="388"/>
      <c r="AA41" s="338"/>
      <c r="AB41" s="338"/>
      <c r="AC41" s="335"/>
      <c r="AD41" s="336"/>
      <c r="AE41" s="336"/>
      <c r="AF41" s="336"/>
      <c r="AG41" s="337"/>
      <c r="AH41" s="821"/>
      <c r="AI41" s="822"/>
      <c r="AJ41" s="822"/>
      <c r="AK41" s="823"/>
      <c r="AL41" s="180"/>
      <c r="AM41" s="180"/>
      <c r="AN41" s="180"/>
      <c r="AO41" s="180"/>
      <c r="AP41" s="180"/>
      <c r="AQ41" s="821"/>
      <c r="AR41" s="823"/>
      <c r="AS41" s="180"/>
      <c r="AT41" s="180"/>
      <c r="AU41" s="180"/>
      <c r="AV41" s="180"/>
      <c r="AW41" s="180"/>
      <c r="AX41" s="180"/>
      <c r="AY41" s="180"/>
      <c r="AZ41" s="231"/>
      <c r="BA41" s="585"/>
      <c r="BB41" s="585"/>
      <c r="BC41" s="585"/>
      <c r="BD41" s="585"/>
      <c r="BE41" s="585"/>
      <c r="BF41" s="585"/>
      <c r="BG41" s="585"/>
      <c r="BH41" s="604"/>
      <c r="BI41" s="231">
        <f>BJ41+BL41+BM41+BN41+BO41+BP41+BQ41</f>
        <v>36</v>
      </c>
      <c r="BJ41" s="585">
        <v>4</v>
      </c>
      <c r="BK41" s="585">
        <f>BL41+BM41</f>
        <v>32</v>
      </c>
      <c r="BL41" s="585">
        <v>16</v>
      </c>
      <c r="BM41" s="585">
        <v>16</v>
      </c>
      <c r="BN41" s="585"/>
      <c r="BO41" s="585"/>
      <c r="BP41" s="585"/>
      <c r="BQ41" s="586"/>
      <c r="BR41" s="785"/>
      <c r="BS41" s="785"/>
      <c r="BT41" s="785"/>
      <c r="BU41" s="785"/>
      <c r="BV41" s="785"/>
      <c r="BW41" s="785"/>
      <c r="BX41" s="785"/>
      <c r="BY41" s="785"/>
      <c r="BZ41" s="786"/>
      <c r="CA41" s="787"/>
      <c r="CB41" s="775"/>
      <c r="CC41" s="788"/>
      <c r="CD41" s="788"/>
      <c r="CE41" s="788"/>
      <c r="CF41" s="789"/>
      <c r="CG41" s="765"/>
      <c r="CH41" s="765"/>
      <c r="CI41" s="765"/>
    </row>
    <row r="42" spans="1:87" s="320" customFormat="1" ht="34.5" customHeight="1" thickBot="1">
      <c r="A42" s="392" t="s">
        <v>126</v>
      </c>
      <c r="B42" s="398" t="s">
        <v>170</v>
      </c>
      <c r="C42" s="462" t="s">
        <v>96</v>
      </c>
      <c r="D42" s="758"/>
      <c r="E42" s="472">
        <v>6</v>
      </c>
      <c r="F42" s="759"/>
      <c r="G42" s="470">
        <f t="shared" si="18"/>
        <v>36</v>
      </c>
      <c r="H42" s="480"/>
      <c r="I42" s="399">
        <f t="shared" si="19"/>
        <v>36</v>
      </c>
      <c r="J42" s="400">
        <v>16</v>
      </c>
      <c r="K42" s="400">
        <v>20</v>
      </c>
      <c r="L42" s="401"/>
      <c r="M42" s="181"/>
      <c r="N42" s="181"/>
      <c r="O42" s="420"/>
      <c r="P42" s="435"/>
      <c r="Q42" s="431"/>
      <c r="R42" s="431"/>
      <c r="S42" s="431"/>
      <c r="T42" s="388"/>
      <c r="U42" s="388"/>
      <c r="V42" s="388"/>
      <c r="W42" s="388"/>
      <c r="X42" s="436"/>
      <c r="Y42" s="382"/>
      <c r="Z42" s="388"/>
      <c r="AA42" s="338"/>
      <c r="AB42" s="338"/>
      <c r="AC42" s="335"/>
      <c r="AD42" s="336"/>
      <c r="AE42" s="336"/>
      <c r="AF42" s="336"/>
      <c r="AG42" s="337"/>
      <c r="AH42" s="821"/>
      <c r="AI42" s="822"/>
      <c r="AJ42" s="822"/>
      <c r="AK42" s="823"/>
      <c r="AL42" s="180"/>
      <c r="AM42" s="180"/>
      <c r="AN42" s="180"/>
      <c r="AO42" s="180"/>
      <c r="AP42" s="180"/>
      <c r="AQ42" s="821"/>
      <c r="AR42" s="823"/>
      <c r="AS42" s="180"/>
      <c r="AT42" s="180"/>
      <c r="AU42" s="180"/>
      <c r="AV42" s="180"/>
      <c r="AW42" s="180"/>
      <c r="AX42" s="180"/>
      <c r="AY42" s="180"/>
      <c r="AZ42" s="231"/>
      <c r="BA42" s="585"/>
      <c r="BB42" s="585"/>
      <c r="BC42" s="585"/>
      <c r="BD42" s="585"/>
      <c r="BE42" s="585"/>
      <c r="BF42" s="585"/>
      <c r="BG42" s="585"/>
      <c r="BH42" s="604"/>
      <c r="BI42" s="231">
        <f>BJ42+BL42+BM42+BN42+BO42+BP42+BQ42</f>
        <v>36</v>
      </c>
      <c r="BJ42" s="585"/>
      <c r="BK42" s="585">
        <f>BL42+BM42</f>
        <v>36</v>
      </c>
      <c r="BL42" s="585">
        <v>16</v>
      </c>
      <c r="BM42" s="585">
        <v>20</v>
      </c>
      <c r="BN42" s="585"/>
      <c r="BO42" s="585"/>
      <c r="BP42" s="585"/>
      <c r="BQ42" s="586"/>
      <c r="BR42" s="783"/>
      <c r="BS42" s="783"/>
      <c r="BT42" s="783"/>
      <c r="BU42" s="783"/>
      <c r="BV42" s="783"/>
      <c r="BW42" s="783"/>
      <c r="BX42" s="783"/>
      <c r="BY42" s="783"/>
      <c r="BZ42" s="784"/>
      <c r="CA42" s="783"/>
      <c r="CB42" s="783"/>
      <c r="CC42" s="783"/>
      <c r="CD42" s="783"/>
      <c r="CE42" s="783"/>
      <c r="CF42" s="783"/>
      <c r="CG42" s="783"/>
      <c r="CH42" s="783"/>
      <c r="CI42" s="783"/>
    </row>
    <row r="43" spans="1:96" s="374" customFormat="1" ht="35.25" customHeight="1" thickBot="1">
      <c r="A43" s="371" t="s">
        <v>55</v>
      </c>
      <c r="B43" s="372" t="s">
        <v>20</v>
      </c>
      <c r="C43" s="126" t="s">
        <v>224</v>
      </c>
      <c r="D43" s="481">
        <v>0</v>
      </c>
      <c r="E43" s="481">
        <v>8</v>
      </c>
      <c r="F43" s="481">
        <v>6</v>
      </c>
      <c r="G43" s="482">
        <f>G44+G50+G56+G62+G68+G75</f>
        <v>2372</v>
      </c>
      <c r="H43" s="482">
        <f aca="true" t="shared" si="20" ref="H43:BQ43">H44+H50+H56+H62+H68+H75</f>
        <v>32</v>
      </c>
      <c r="I43" s="482">
        <f t="shared" si="20"/>
        <v>942</v>
      </c>
      <c r="J43" s="482">
        <f t="shared" si="20"/>
        <v>488</v>
      </c>
      <c r="K43" s="482">
        <f t="shared" si="20"/>
        <v>454</v>
      </c>
      <c r="L43" s="482">
        <f t="shared" si="20"/>
        <v>0</v>
      </c>
      <c r="M43" s="482">
        <f t="shared" si="20"/>
        <v>1296</v>
      </c>
      <c r="N43" s="482">
        <f t="shared" si="20"/>
        <v>66</v>
      </c>
      <c r="O43" s="482">
        <f t="shared" si="20"/>
        <v>36</v>
      </c>
      <c r="P43" s="482">
        <f t="shared" si="20"/>
        <v>0</v>
      </c>
      <c r="Q43" s="482">
        <f t="shared" si="20"/>
        <v>0</v>
      </c>
      <c r="R43" s="482">
        <f t="shared" si="20"/>
        <v>0</v>
      </c>
      <c r="S43" s="482">
        <f t="shared" si="20"/>
        <v>0</v>
      </c>
      <c r="T43" s="482">
        <f t="shared" si="20"/>
        <v>0</v>
      </c>
      <c r="U43" s="482">
        <f t="shared" si="20"/>
        <v>0</v>
      </c>
      <c r="V43" s="482">
        <f t="shared" si="20"/>
        <v>0</v>
      </c>
      <c r="W43" s="482">
        <f t="shared" si="20"/>
        <v>0</v>
      </c>
      <c r="X43" s="482">
        <f t="shared" si="20"/>
        <v>0</v>
      </c>
      <c r="Y43" s="482">
        <f t="shared" si="20"/>
        <v>0</v>
      </c>
      <c r="Z43" s="482">
        <f t="shared" si="20"/>
        <v>0</v>
      </c>
      <c r="AA43" s="482">
        <f t="shared" si="20"/>
        <v>0</v>
      </c>
      <c r="AB43" s="482">
        <f t="shared" si="20"/>
        <v>0</v>
      </c>
      <c r="AC43" s="482">
        <f t="shared" si="20"/>
        <v>0</v>
      </c>
      <c r="AD43" s="482">
        <f t="shared" si="20"/>
        <v>0</v>
      </c>
      <c r="AE43" s="482">
        <f t="shared" si="20"/>
        <v>0</v>
      </c>
      <c r="AF43" s="482">
        <f t="shared" si="20"/>
        <v>0</v>
      </c>
      <c r="AG43" s="482">
        <f t="shared" si="20"/>
        <v>0</v>
      </c>
      <c r="AH43" s="482">
        <f t="shared" si="20"/>
        <v>364</v>
      </c>
      <c r="AI43" s="482">
        <f t="shared" si="20"/>
        <v>6</v>
      </c>
      <c r="AJ43" s="482">
        <f t="shared" si="20"/>
        <v>196</v>
      </c>
      <c r="AK43" s="482">
        <f t="shared" si="20"/>
        <v>102</v>
      </c>
      <c r="AL43" s="482">
        <f t="shared" si="20"/>
        <v>94</v>
      </c>
      <c r="AM43" s="482">
        <f t="shared" si="20"/>
        <v>0</v>
      </c>
      <c r="AN43" s="482">
        <f t="shared" si="20"/>
        <v>144</v>
      </c>
      <c r="AO43" s="482">
        <f t="shared" si="20"/>
        <v>12</v>
      </c>
      <c r="AP43" s="482">
        <f t="shared" si="20"/>
        <v>6</v>
      </c>
      <c r="AQ43" s="482">
        <f t="shared" si="20"/>
        <v>712</v>
      </c>
      <c r="AR43" s="482">
        <f t="shared" si="20"/>
        <v>10</v>
      </c>
      <c r="AS43" s="482">
        <f t="shared" si="20"/>
        <v>288</v>
      </c>
      <c r="AT43" s="482">
        <f t="shared" si="20"/>
        <v>146</v>
      </c>
      <c r="AU43" s="482">
        <f t="shared" si="20"/>
        <v>142</v>
      </c>
      <c r="AV43" s="482">
        <f t="shared" si="20"/>
        <v>0</v>
      </c>
      <c r="AW43" s="482">
        <f t="shared" si="20"/>
        <v>396</v>
      </c>
      <c r="AX43" s="482">
        <f t="shared" si="20"/>
        <v>12</v>
      </c>
      <c r="AY43" s="482">
        <f t="shared" si="20"/>
        <v>6</v>
      </c>
      <c r="AZ43" s="482">
        <f t="shared" si="20"/>
        <v>612</v>
      </c>
      <c r="BA43" s="482">
        <f t="shared" si="20"/>
        <v>0</v>
      </c>
      <c r="BB43" s="482">
        <f t="shared" si="20"/>
        <v>270</v>
      </c>
      <c r="BC43" s="482">
        <f t="shared" si="20"/>
        <v>140</v>
      </c>
      <c r="BD43" s="482">
        <f t="shared" si="20"/>
        <v>130</v>
      </c>
      <c r="BE43" s="482">
        <f t="shared" si="20"/>
        <v>0</v>
      </c>
      <c r="BF43" s="482">
        <f t="shared" si="20"/>
        <v>180</v>
      </c>
      <c r="BG43" s="482">
        <f t="shared" si="20"/>
        <v>12</v>
      </c>
      <c r="BH43" s="482">
        <f t="shared" si="20"/>
        <v>6</v>
      </c>
      <c r="BI43" s="482">
        <f t="shared" si="20"/>
        <v>684</v>
      </c>
      <c r="BJ43" s="482">
        <f t="shared" si="20"/>
        <v>16</v>
      </c>
      <c r="BK43" s="482">
        <f t="shared" si="20"/>
        <v>188</v>
      </c>
      <c r="BL43" s="482">
        <f t="shared" si="20"/>
        <v>100</v>
      </c>
      <c r="BM43" s="482">
        <f t="shared" si="20"/>
        <v>88</v>
      </c>
      <c r="BN43" s="482">
        <f t="shared" si="20"/>
        <v>0</v>
      </c>
      <c r="BO43" s="482">
        <f t="shared" si="20"/>
        <v>432</v>
      </c>
      <c r="BP43" s="482">
        <f t="shared" si="20"/>
        <v>30</v>
      </c>
      <c r="BQ43" s="482">
        <f t="shared" si="20"/>
        <v>18</v>
      </c>
      <c r="BR43" s="628">
        <f aca="true" t="shared" si="21" ref="BR43:BW43">BR44+BR50+BR56+BR62+BR68</f>
        <v>0</v>
      </c>
      <c r="BS43" s="628">
        <f t="shared" si="21"/>
        <v>0</v>
      </c>
      <c r="BT43" s="628">
        <f t="shared" si="21"/>
        <v>0</v>
      </c>
      <c r="BU43" s="628">
        <f t="shared" si="21"/>
        <v>0</v>
      </c>
      <c r="BV43" s="628">
        <f t="shared" si="21"/>
        <v>0</v>
      </c>
      <c r="BW43" s="628">
        <f t="shared" si="21"/>
        <v>0</v>
      </c>
      <c r="BX43" s="628">
        <f aca="true" t="shared" si="22" ref="BX43:CI43">BX44+BX50+BX56+BX62+BX68</f>
        <v>0</v>
      </c>
      <c r="BY43" s="628">
        <f t="shared" si="22"/>
        <v>0</v>
      </c>
      <c r="BZ43" s="628">
        <f t="shared" si="22"/>
        <v>0</v>
      </c>
      <c r="CA43" s="628">
        <f t="shared" si="22"/>
        <v>0</v>
      </c>
      <c r="CB43" s="628">
        <f t="shared" si="22"/>
        <v>0</v>
      </c>
      <c r="CC43" s="628">
        <f t="shared" si="22"/>
        <v>0</v>
      </c>
      <c r="CD43" s="628">
        <f t="shared" si="22"/>
        <v>0</v>
      </c>
      <c r="CE43" s="628">
        <f t="shared" si="22"/>
        <v>0</v>
      </c>
      <c r="CF43" s="628">
        <f t="shared" si="22"/>
        <v>0</v>
      </c>
      <c r="CG43" s="628">
        <f t="shared" si="22"/>
        <v>0</v>
      </c>
      <c r="CH43" s="628">
        <f t="shared" si="22"/>
        <v>0</v>
      </c>
      <c r="CI43" s="628">
        <f t="shared" si="22"/>
        <v>0</v>
      </c>
      <c r="CJ43" s="628"/>
      <c r="CK43" s="68">
        <f aca="true" t="shared" si="23" ref="CK43:CR43">CK44+CK50+CK56+CK62+CK68</f>
        <v>0</v>
      </c>
      <c r="CL43" s="373">
        <f t="shared" si="23"/>
        <v>0</v>
      </c>
      <c r="CM43" s="373">
        <f t="shared" si="23"/>
        <v>0</v>
      </c>
      <c r="CN43" s="373">
        <f t="shared" si="23"/>
        <v>0</v>
      </c>
      <c r="CO43" s="373">
        <f t="shared" si="23"/>
        <v>0</v>
      </c>
      <c r="CP43" s="373">
        <f t="shared" si="23"/>
        <v>0</v>
      </c>
      <c r="CQ43" s="373">
        <f t="shared" si="23"/>
        <v>0</v>
      </c>
      <c r="CR43" s="373">
        <f t="shared" si="23"/>
        <v>0</v>
      </c>
    </row>
    <row r="44" spans="1:89" s="341" customFormat="1" ht="50.25" customHeight="1">
      <c r="A44" s="339" t="s">
        <v>56</v>
      </c>
      <c r="B44" s="340" t="s">
        <v>57</v>
      </c>
      <c r="C44" s="483" t="s">
        <v>76</v>
      </c>
      <c r="D44" s="484"/>
      <c r="E44" s="484"/>
      <c r="F44" s="484">
        <v>4</v>
      </c>
      <c r="G44" s="485">
        <f>H44+J44+K44+L44+M44+N44+O44</f>
        <v>260</v>
      </c>
      <c r="H44" s="485">
        <f aca="true" t="shared" si="24" ref="H44:BS44">H46+H47+H49+H48+H45</f>
        <v>0</v>
      </c>
      <c r="I44" s="485">
        <f>I46+I47+I49+I48+I45</f>
        <v>98</v>
      </c>
      <c r="J44" s="485">
        <f>J46+J47+J49+J48+J45</f>
        <v>52</v>
      </c>
      <c r="K44" s="485">
        <f t="shared" si="24"/>
        <v>46</v>
      </c>
      <c r="L44" s="485">
        <f t="shared" si="24"/>
        <v>0</v>
      </c>
      <c r="M44" s="485">
        <f t="shared" si="24"/>
        <v>144</v>
      </c>
      <c r="N44" s="485">
        <f t="shared" si="24"/>
        <v>12</v>
      </c>
      <c r="O44" s="486">
        <f t="shared" si="24"/>
        <v>6</v>
      </c>
      <c r="P44" s="110">
        <f>P46+P47+P49+P48+P45</f>
        <v>0</v>
      </c>
      <c r="Q44" s="70">
        <f t="shared" si="24"/>
        <v>0</v>
      </c>
      <c r="R44" s="70">
        <f t="shared" si="24"/>
        <v>0</v>
      </c>
      <c r="S44" s="70">
        <f t="shared" si="24"/>
        <v>0</v>
      </c>
      <c r="T44" s="70">
        <f t="shared" si="24"/>
        <v>0</v>
      </c>
      <c r="U44" s="70">
        <f t="shared" si="24"/>
        <v>0</v>
      </c>
      <c r="V44" s="70">
        <f t="shared" si="24"/>
        <v>0</v>
      </c>
      <c r="W44" s="70">
        <f t="shared" si="24"/>
        <v>0</v>
      </c>
      <c r="X44" s="73">
        <f t="shared" si="24"/>
        <v>0</v>
      </c>
      <c r="Y44" s="103">
        <f t="shared" si="24"/>
        <v>0</v>
      </c>
      <c r="Z44" s="70">
        <f t="shared" si="24"/>
        <v>0</v>
      </c>
      <c r="AA44" s="70">
        <f t="shared" si="24"/>
        <v>0</v>
      </c>
      <c r="AB44" s="70">
        <f t="shared" si="24"/>
        <v>0</v>
      </c>
      <c r="AC44" s="70">
        <f t="shared" si="24"/>
        <v>0</v>
      </c>
      <c r="AD44" s="70">
        <f t="shared" si="24"/>
        <v>0</v>
      </c>
      <c r="AE44" s="70">
        <f t="shared" si="24"/>
        <v>0</v>
      </c>
      <c r="AF44" s="70">
        <f t="shared" si="24"/>
        <v>0</v>
      </c>
      <c r="AG44" s="70">
        <f t="shared" si="24"/>
        <v>0</v>
      </c>
      <c r="AH44" s="70">
        <f>AH46+AH47+AH49+AH48+AH45</f>
        <v>260</v>
      </c>
      <c r="AI44" s="70">
        <f t="shared" si="24"/>
        <v>0</v>
      </c>
      <c r="AJ44" s="70">
        <f t="shared" si="24"/>
        <v>98</v>
      </c>
      <c r="AK44" s="70">
        <f t="shared" si="24"/>
        <v>52</v>
      </c>
      <c r="AL44" s="70">
        <f t="shared" si="24"/>
        <v>46</v>
      </c>
      <c r="AM44" s="70">
        <f t="shared" si="24"/>
        <v>0</v>
      </c>
      <c r="AN44" s="70">
        <f t="shared" si="24"/>
        <v>144</v>
      </c>
      <c r="AO44" s="70">
        <f t="shared" si="24"/>
        <v>12</v>
      </c>
      <c r="AP44" s="105">
        <f t="shared" si="24"/>
        <v>6</v>
      </c>
      <c r="AQ44" s="110">
        <f>AQ46+AQ47+AQ49+AQ48+AQ45</f>
        <v>0</v>
      </c>
      <c r="AR44" s="70">
        <f t="shared" si="24"/>
        <v>0</v>
      </c>
      <c r="AS44" s="70">
        <f t="shared" si="24"/>
        <v>0</v>
      </c>
      <c r="AT44" s="70">
        <f t="shared" si="24"/>
        <v>0</v>
      </c>
      <c r="AU44" s="70">
        <f t="shared" si="24"/>
        <v>0</v>
      </c>
      <c r="AV44" s="70">
        <f t="shared" si="24"/>
        <v>0</v>
      </c>
      <c r="AW44" s="70">
        <f t="shared" si="24"/>
        <v>0</v>
      </c>
      <c r="AX44" s="70">
        <f t="shared" si="24"/>
        <v>0</v>
      </c>
      <c r="AY44" s="105">
        <f t="shared" si="24"/>
        <v>0</v>
      </c>
      <c r="AZ44" s="110">
        <f t="shared" si="24"/>
        <v>0</v>
      </c>
      <c r="BA44" s="70">
        <f t="shared" si="24"/>
        <v>0</v>
      </c>
      <c r="BB44" s="70">
        <f t="shared" si="24"/>
        <v>0</v>
      </c>
      <c r="BC44" s="70">
        <f t="shared" si="24"/>
        <v>0</v>
      </c>
      <c r="BD44" s="70">
        <f t="shared" si="24"/>
        <v>0</v>
      </c>
      <c r="BE44" s="70">
        <f t="shared" si="24"/>
        <v>0</v>
      </c>
      <c r="BF44" s="70">
        <f t="shared" si="24"/>
        <v>0</v>
      </c>
      <c r="BG44" s="70">
        <f t="shared" si="24"/>
        <v>0</v>
      </c>
      <c r="BH44" s="105">
        <f t="shared" si="24"/>
        <v>0</v>
      </c>
      <c r="BI44" s="110">
        <f t="shared" si="24"/>
        <v>0</v>
      </c>
      <c r="BJ44" s="70">
        <f t="shared" si="24"/>
        <v>0</v>
      </c>
      <c r="BK44" s="70">
        <f t="shared" si="24"/>
        <v>0</v>
      </c>
      <c r="BL44" s="70">
        <f t="shared" si="24"/>
        <v>0</v>
      </c>
      <c r="BM44" s="70">
        <f t="shared" si="24"/>
        <v>0</v>
      </c>
      <c r="BN44" s="70">
        <f t="shared" si="24"/>
        <v>0</v>
      </c>
      <c r="BO44" s="70">
        <f t="shared" si="24"/>
        <v>0</v>
      </c>
      <c r="BP44" s="70">
        <f t="shared" si="24"/>
        <v>0</v>
      </c>
      <c r="BQ44" s="105">
        <f t="shared" si="24"/>
        <v>0</v>
      </c>
      <c r="BR44" s="629">
        <f t="shared" si="24"/>
        <v>0</v>
      </c>
      <c r="BS44" s="629">
        <f t="shared" si="24"/>
        <v>0</v>
      </c>
      <c r="BT44" s="629">
        <f aca="true" t="shared" si="25" ref="BT44:CI44">BT46+BT47+BT49+BT48+BT45</f>
        <v>0</v>
      </c>
      <c r="BU44" s="629">
        <f t="shared" si="25"/>
        <v>0</v>
      </c>
      <c r="BV44" s="629">
        <f t="shared" si="25"/>
        <v>0</v>
      </c>
      <c r="BW44" s="629">
        <f t="shared" si="25"/>
        <v>0</v>
      </c>
      <c r="BX44" s="629">
        <f t="shared" si="25"/>
        <v>0</v>
      </c>
      <c r="BY44" s="629">
        <f t="shared" si="25"/>
        <v>0</v>
      </c>
      <c r="BZ44" s="629">
        <f t="shared" si="25"/>
        <v>0</v>
      </c>
      <c r="CA44" s="629">
        <f t="shared" si="25"/>
        <v>0</v>
      </c>
      <c r="CB44" s="629">
        <f t="shared" si="25"/>
        <v>0</v>
      </c>
      <c r="CC44" s="629">
        <f t="shared" si="25"/>
        <v>0</v>
      </c>
      <c r="CD44" s="629">
        <f t="shared" si="25"/>
        <v>0</v>
      </c>
      <c r="CE44" s="629">
        <f t="shared" si="25"/>
        <v>0</v>
      </c>
      <c r="CF44" s="629">
        <f t="shared" si="25"/>
        <v>0</v>
      </c>
      <c r="CG44" s="629">
        <f t="shared" si="25"/>
        <v>0</v>
      </c>
      <c r="CH44" s="629">
        <f t="shared" si="25"/>
        <v>0</v>
      </c>
      <c r="CI44" s="629">
        <f t="shared" si="25"/>
        <v>0</v>
      </c>
      <c r="CJ44" s="629"/>
      <c r="CK44" s="627"/>
    </row>
    <row r="45" spans="1:88" s="10" customFormat="1" ht="27" customHeight="1">
      <c r="A45" s="252"/>
      <c r="B45" s="295" t="s">
        <v>140</v>
      </c>
      <c r="C45" s="487"/>
      <c r="D45" s="488"/>
      <c r="E45" s="324"/>
      <c r="F45" s="489"/>
      <c r="G45" s="490">
        <f>N45+O45</f>
        <v>12</v>
      </c>
      <c r="H45" s="491"/>
      <c r="I45" s="492"/>
      <c r="J45" s="493"/>
      <c r="K45" s="493"/>
      <c r="L45" s="493"/>
      <c r="M45" s="493"/>
      <c r="N45" s="494">
        <v>6</v>
      </c>
      <c r="O45" s="495">
        <v>6</v>
      </c>
      <c r="P45" s="437"/>
      <c r="Q45" s="418"/>
      <c r="R45" s="418"/>
      <c r="S45" s="418"/>
      <c r="T45" s="418"/>
      <c r="U45" s="418"/>
      <c r="V45" s="418"/>
      <c r="W45" s="418"/>
      <c r="X45" s="438"/>
      <c r="Y45" s="424"/>
      <c r="Z45" s="418"/>
      <c r="AA45" s="255"/>
      <c r="AB45" s="255"/>
      <c r="AC45" s="255"/>
      <c r="AD45" s="255"/>
      <c r="AE45" s="255"/>
      <c r="AF45" s="255"/>
      <c r="AG45" s="383"/>
      <c r="AH45" s="261">
        <f>AO45+AP45</f>
        <v>12</v>
      </c>
      <c r="AI45" s="254"/>
      <c r="AJ45" s="254"/>
      <c r="AK45" s="254"/>
      <c r="AL45" s="254"/>
      <c r="AM45" s="254"/>
      <c r="AN45" s="254"/>
      <c r="AO45" s="254">
        <v>6</v>
      </c>
      <c r="AP45" s="259">
        <v>6</v>
      </c>
      <c r="AQ45" s="410"/>
      <c r="AR45" s="254"/>
      <c r="AS45" s="254"/>
      <c r="AT45" s="254"/>
      <c r="AU45" s="254"/>
      <c r="AV45" s="254"/>
      <c r="AW45" s="254"/>
      <c r="AX45" s="254"/>
      <c r="AY45" s="259"/>
      <c r="AZ45" s="588"/>
      <c r="BA45" s="589"/>
      <c r="BB45" s="589"/>
      <c r="BC45" s="589"/>
      <c r="BD45" s="589"/>
      <c r="BE45" s="589"/>
      <c r="BF45" s="589"/>
      <c r="BG45" s="589"/>
      <c r="BH45" s="605"/>
      <c r="BI45" s="588"/>
      <c r="BJ45" s="589"/>
      <c r="BK45" s="589"/>
      <c r="BL45" s="589"/>
      <c r="BM45" s="589"/>
      <c r="BN45" s="589"/>
      <c r="BO45" s="589"/>
      <c r="BP45" s="589"/>
      <c r="BQ45" s="605"/>
      <c r="BR45" s="629"/>
      <c r="BS45" s="629"/>
      <c r="BT45" s="629"/>
      <c r="BU45" s="629"/>
      <c r="BV45" s="629"/>
      <c r="BW45" s="629"/>
      <c r="BX45" s="629"/>
      <c r="BY45" s="629"/>
      <c r="BZ45" s="629"/>
      <c r="CA45" s="629"/>
      <c r="CB45" s="629"/>
      <c r="CC45" s="629"/>
      <c r="CD45" s="629"/>
      <c r="CE45" s="629"/>
      <c r="CF45" s="629"/>
      <c r="CG45" s="629"/>
      <c r="CH45" s="629"/>
      <c r="CI45" s="629"/>
      <c r="CJ45" s="16"/>
    </row>
    <row r="46" spans="1:88" s="10" customFormat="1" ht="50.25" customHeight="1">
      <c r="A46" s="249" t="s">
        <v>127</v>
      </c>
      <c r="B46" s="296" t="s">
        <v>129</v>
      </c>
      <c r="C46" s="917" t="s">
        <v>155</v>
      </c>
      <c r="D46" s="496"/>
      <c r="E46" s="920" t="s">
        <v>215</v>
      </c>
      <c r="F46" s="497"/>
      <c r="G46" s="490">
        <f>J46+K46+L46+N46+O46+M46+H46</f>
        <v>32</v>
      </c>
      <c r="H46" s="498"/>
      <c r="I46" s="499">
        <f>J46+K46</f>
        <v>30</v>
      </c>
      <c r="J46" s="500">
        <v>14</v>
      </c>
      <c r="K46" s="500">
        <v>16</v>
      </c>
      <c r="L46" s="501"/>
      <c r="M46" s="501"/>
      <c r="N46" s="502">
        <v>2</v>
      </c>
      <c r="O46" s="502"/>
      <c r="P46" s="167"/>
      <c r="Q46" s="183"/>
      <c r="R46" s="183"/>
      <c r="S46" s="183"/>
      <c r="T46" s="183"/>
      <c r="U46" s="183"/>
      <c r="V46" s="183"/>
      <c r="W46" s="183"/>
      <c r="X46" s="185"/>
      <c r="Y46" s="384"/>
      <c r="Z46" s="183"/>
      <c r="AA46" s="197"/>
      <c r="AB46" s="197"/>
      <c r="AC46" s="198"/>
      <c r="AD46" s="198"/>
      <c r="AE46" s="198"/>
      <c r="AF46" s="198"/>
      <c r="AG46" s="199"/>
      <c r="AH46" s="50">
        <f>AK46+AL46+AM46+AO46+AP46+AN46+AI46</f>
        <v>32</v>
      </c>
      <c r="AI46" s="50"/>
      <c r="AJ46" s="50">
        <f>AK46+AL46</f>
        <v>30</v>
      </c>
      <c r="AK46" s="51">
        <v>14</v>
      </c>
      <c r="AL46" s="51">
        <v>16</v>
      </c>
      <c r="AM46" s="51"/>
      <c r="AN46" s="51"/>
      <c r="AO46" s="51">
        <v>2</v>
      </c>
      <c r="AP46" s="82"/>
      <c r="AQ46" s="411"/>
      <c r="AR46" s="49"/>
      <c r="AS46" s="201"/>
      <c r="AT46" s="201"/>
      <c r="AU46" s="201"/>
      <c r="AV46" s="201"/>
      <c r="AW46" s="201"/>
      <c r="AX46" s="201"/>
      <c r="AY46" s="201"/>
      <c r="AZ46" s="590"/>
      <c r="BA46" s="591"/>
      <c r="BB46" s="591"/>
      <c r="BC46" s="591"/>
      <c r="BD46" s="591"/>
      <c r="BE46" s="591"/>
      <c r="BF46" s="591"/>
      <c r="BG46" s="591"/>
      <c r="BH46" s="592"/>
      <c r="BI46" s="590"/>
      <c r="BJ46" s="591"/>
      <c r="BK46" s="591"/>
      <c r="BL46" s="591"/>
      <c r="BM46" s="591"/>
      <c r="BN46" s="591"/>
      <c r="BO46" s="591"/>
      <c r="BP46" s="591"/>
      <c r="BQ46" s="592"/>
      <c r="BR46" s="790"/>
      <c r="BS46" s="790"/>
      <c r="BT46" s="790"/>
      <c r="BU46" s="790"/>
      <c r="BV46" s="790"/>
      <c r="BW46" s="790"/>
      <c r="BX46" s="790"/>
      <c r="BY46" s="790"/>
      <c r="BZ46" s="790"/>
      <c r="CA46" s="790"/>
      <c r="CB46" s="790"/>
      <c r="CC46" s="790"/>
      <c r="CD46" s="790"/>
      <c r="CE46" s="790"/>
      <c r="CF46" s="790"/>
      <c r="CG46" s="790"/>
      <c r="CH46" s="790"/>
      <c r="CI46" s="790"/>
      <c r="CJ46" s="16"/>
    </row>
    <row r="47" spans="1:87" s="10" customFormat="1" ht="49.5" customHeight="1">
      <c r="A47" s="250" t="s">
        <v>128</v>
      </c>
      <c r="B47" s="297" t="s">
        <v>58</v>
      </c>
      <c r="C47" s="918"/>
      <c r="D47" s="503"/>
      <c r="E47" s="921"/>
      <c r="F47" s="504"/>
      <c r="G47" s="490">
        <f>J47+K47+L47+N47+O47+M47+H47</f>
        <v>72</v>
      </c>
      <c r="H47" s="506"/>
      <c r="I47" s="507">
        <f>J47+K47</f>
        <v>68</v>
      </c>
      <c r="J47" s="500">
        <v>38</v>
      </c>
      <c r="K47" s="500">
        <v>30</v>
      </c>
      <c r="L47" s="508"/>
      <c r="M47" s="508"/>
      <c r="N47" s="509">
        <v>4</v>
      </c>
      <c r="O47" s="509"/>
      <c r="P47" s="167"/>
      <c r="Q47" s="183"/>
      <c r="R47" s="183"/>
      <c r="S47" s="183"/>
      <c r="T47" s="183"/>
      <c r="U47" s="183"/>
      <c r="V47" s="183"/>
      <c r="W47" s="183"/>
      <c r="X47" s="185"/>
      <c r="Y47" s="168"/>
      <c r="Z47" s="183"/>
      <c r="AA47" s="140"/>
      <c r="AB47" s="140"/>
      <c r="AC47" s="183"/>
      <c r="AD47" s="183"/>
      <c r="AE47" s="183"/>
      <c r="AF47" s="183"/>
      <c r="AG47" s="184"/>
      <c r="AH47" s="50">
        <f>AK47+AL47+AM47+AO47+AP47+AN47+AI47</f>
        <v>72</v>
      </c>
      <c r="AI47" s="50"/>
      <c r="AJ47" s="50">
        <f>AK47+AL47</f>
        <v>68</v>
      </c>
      <c r="AK47" s="51">
        <v>38</v>
      </c>
      <c r="AL47" s="51">
        <v>30</v>
      </c>
      <c r="AM47" s="51"/>
      <c r="AN47" s="51"/>
      <c r="AO47" s="51">
        <v>4</v>
      </c>
      <c r="AP47" s="82"/>
      <c r="AQ47" s="805"/>
      <c r="AR47" s="49"/>
      <c r="AS47" s="84"/>
      <c r="AT47" s="84"/>
      <c r="AU47" s="84"/>
      <c r="AV47" s="84"/>
      <c r="AW47" s="84"/>
      <c r="AX47" s="84"/>
      <c r="AY47" s="84"/>
      <c r="AZ47" s="590"/>
      <c r="BA47" s="591"/>
      <c r="BB47" s="591"/>
      <c r="BC47" s="591"/>
      <c r="BD47" s="591"/>
      <c r="BE47" s="591"/>
      <c r="BF47" s="591"/>
      <c r="BG47" s="591"/>
      <c r="BH47" s="592"/>
      <c r="BI47" s="590"/>
      <c r="BJ47" s="591"/>
      <c r="BK47" s="591"/>
      <c r="BL47" s="591"/>
      <c r="BM47" s="591"/>
      <c r="BN47" s="591"/>
      <c r="BO47" s="591"/>
      <c r="BP47" s="591"/>
      <c r="BQ47" s="592"/>
      <c r="BR47" s="790"/>
      <c r="BS47" s="790"/>
      <c r="BT47" s="790"/>
      <c r="BU47" s="790"/>
      <c r="BV47" s="790"/>
      <c r="BW47" s="790"/>
      <c r="BX47" s="790"/>
      <c r="BY47" s="790"/>
      <c r="BZ47" s="790"/>
      <c r="CA47" s="790"/>
      <c r="CB47" s="790"/>
      <c r="CC47" s="790"/>
      <c r="CD47" s="790"/>
      <c r="CE47" s="790"/>
      <c r="CF47" s="790"/>
      <c r="CG47" s="790"/>
      <c r="CH47" s="790"/>
      <c r="CI47" s="790"/>
    </row>
    <row r="48" spans="1:87" s="10" customFormat="1" ht="27" customHeight="1">
      <c r="A48" s="251" t="s">
        <v>168</v>
      </c>
      <c r="B48" s="76" t="s">
        <v>69</v>
      </c>
      <c r="C48" s="918"/>
      <c r="D48" s="503"/>
      <c r="E48" s="921"/>
      <c r="F48" s="510"/>
      <c r="G48" s="505">
        <v>0</v>
      </c>
      <c r="H48" s="506"/>
      <c r="I48" s="507">
        <f>J48+K48</f>
        <v>0</v>
      </c>
      <c r="J48" s="500"/>
      <c r="K48" s="500"/>
      <c r="L48" s="508"/>
      <c r="M48" s="508">
        <v>0</v>
      </c>
      <c r="N48" s="509"/>
      <c r="O48" s="509"/>
      <c r="P48" s="167"/>
      <c r="Q48" s="183"/>
      <c r="R48" s="183"/>
      <c r="S48" s="183"/>
      <c r="T48" s="183"/>
      <c r="U48" s="183"/>
      <c r="V48" s="183"/>
      <c r="W48" s="183"/>
      <c r="X48" s="185"/>
      <c r="Y48" s="168"/>
      <c r="Z48" s="183"/>
      <c r="AA48" s="140"/>
      <c r="AB48" s="140"/>
      <c r="AC48" s="183"/>
      <c r="AD48" s="184"/>
      <c r="AE48" s="184"/>
      <c r="AF48" s="184"/>
      <c r="AG48" s="184"/>
      <c r="AH48" s="50">
        <v>0</v>
      </c>
      <c r="AI48" s="50"/>
      <c r="AJ48" s="50">
        <f>AK48+AL48</f>
        <v>0</v>
      </c>
      <c r="AK48" s="51"/>
      <c r="AL48" s="51"/>
      <c r="AM48" s="51"/>
      <c r="AN48" s="51">
        <v>0</v>
      </c>
      <c r="AO48" s="51"/>
      <c r="AP48" s="82"/>
      <c r="AQ48" s="805"/>
      <c r="AR48" s="49"/>
      <c r="AS48" s="84"/>
      <c r="AT48" s="84"/>
      <c r="AU48" s="84"/>
      <c r="AV48" s="84"/>
      <c r="AW48" s="84"/>
      <c r="AX48" s="84"/>
      <c r="AY48" s="84"/>
      <c r="AZ48" s="590"/>
      <c r="BA48" s="591"/>
      <c r="BB48" s="591"/>
      <c r="BC48" s="591"/>
      <c r="BD48" s="591"/>
      <c r="BE48" s="591"/>
      <c r="BF48" s="591"/>
      <c r="BG48" s="591"/>
      <c r="BH48" s="592"/>
      <c r="BI48" s="590"/>
      <c r="BJ48" s="591"/>
      <c r="BK48" s="591"/>
      <c r="BL48" s="591"/>
      <c r="BM48" s="591"/>
      <c r="BN48" s="591"/>
      <c r="BO48" s="591"/>
      <c r="BP48" s="591"/>
      <c r="BQ48" s="592"/>
      <c r="BR48" s="790"/>
      <c r="BS48" s="790"/>
      <c r="BT48" s="790"/>
      <c r="BU48" s="790"/>
      <c r="BV48" s="790"/>
      <c r="BW48" s="790"/>
      <c r="BX48" s="790"/>
      <c r="BY48" s="790"/>
      <c r="BZ48" s="790"/>
      <c r="CA48" s="790"/>
      <c r="CB48" s="790"/>
      <c r="CC48" s="790"/>
      <c r="CD48" s="790"/>
      <c r="CE48" s="790"/>
      <c r="CF48" s="790"/>
      <c r="CG48" s="790"/>
      <c r="CH48" s="790"/>
      <c r="CI48" s="790"/>
    </row>
    <row r="49" spans="1:87" s="10" customFormat="1" ht="24.75" customHeight="1" thickBot="1">
      <c r="A49" s="342" t="s">
        <v>169</v>
      </c>
      <c r="B49" s="300" t="s">
        <v>0</v>
      </c>
      <c r="C49" s="919"/>
      <c r="D49" s="511"/>
      <c r="E49" s="922"/>
      <c r="F49" s="512"/>
      <c r="G49" s="513">
        <v>144</v>
      </c>
      <c r="H49" s="514"/>
      <c r="I49" s="515">
        <f>J49+K49</f>
        <v>0</v>
      </c>
      <c r="J49" s="516"/>
      <c r="K49" s="516"/>
      <c r="L49" s="517"/>
      <c r="M49" s="517">
        <v>144</v>
      </c>
      <c r="N49" s="518"/>
      <c r="O49" s="518"/>
      <c r="P49" s="167"/>
      <c r="Q49" s="183"/>
      <c r="R49" s="183"/>
      <c r="S49" s="183"/>
      <c r="T49" s="183"/>
      <c r="U49" s="183"/>
      <c r="V49" s="183"/>
      <c r="W49" s="183"/>
      <c r="X49" s="185"/>
      <c r="Y49" s="169"/>
      <c r="Z49" s="183"/>
      <c r="AA49" s="141"/>
      <c r="AB49" s="141"/>
      <c r="AC49" s="343"/>
      <c r="AD49" s="344"/>
      <c r="AE49" s="344"/>
      <c r="AF49" s="344"/>
      <c r="AG49" s="344"/>
      <c r="AH49" s="806">
        <v>144</v>
      </c>
      <c r="AI49" s="807"/>
      <c r="AJ49" s="807">
        <f>AK49+AL49</f>
        <v>0</v>
      </c>
      <c r="AK49" s="263"/>
      <c r="AL49" s="263"/>
      <c r="AM49" s="345"/>
      <c r="AN49" s="345">
        <v>144</v>
      </c>
      <c r="AO49" s="345"/>
      <c r="AP49" s="345"/>
      <c r="AQ49" s="808"/>
      <c r="AR49" s="263"/>
      <c r="AS49" s="346"/>
      <c r="AT49" s="346"/>
      <c r="AU49" s="346"/>
      <c r="AV49" s="346"/>
      <c r="AW49" s="346"/>
      <c r="AX49" s="346"/>
      <c r="AY49" s="346"/>
      <c r="AZ49" s="593"/>
      <c r="BA49" s="594"/>
      <c r="BB49" s="594"/>
      <c r="BC49" s="594"/>
      <c r="BD49" s="594"/>
      <c r="BE49" s="594"/>
      <c r="BF49" s="594"/>
      <c r="BG49" s="594"/>
      <c r="BH49" s="592"/>
      <c r="BI49" s="593"/>
      <c r="BJ49" s="594"/>
      <c r="BK49" s="594"/>
      <c r="BL49" s="594"/>
      <c r="BM49" s="594"/>
      <c r="BN49" s="594"/>
      <c r="BO49" s="594"/>
      <c r="BP49" s="594"/>
      <c r="BQ49" s="624"/>
      <c r="BR49" s="791"/>
      <c r="BS49" s="791"/>
      <c r="BT49" s="791"/>
      <c r="BU49" s="791"/>
      <c r="BV49" s="791"/>
      <c r="BW49" s="791"/>
      <c r="BX49" s="791"/>
      <c r="BY49" s="791"/>
      <c r="BZ49" s="790"/>
      <c r="CA49" s="791"/>
      <c r="CB49" s="791"/>
      <c r="CC49" s="791"/>
      <c r="CD49" s="791"/>
      <c r="CE49" s="791"/>
      <c r="CF49" s="791"/>
      <c r="CG49" s="791"/>
      <c r="CH49" s="791"/>
      <c r="CI49" s="791"/>
    </row>
    <row r="50" spans="1:89" s="341" customFormat="1" ht="53.25" customHeight="1">
      <c r="A50" s="339" t="s">
        <v>22</v>
      </c>
      <c r="B50" s="349" t="s">
        <v>59</v>
      </c>
      <c r="C50" s="483" t="s">
        <v>77</v>
      </c>
      <c r="D50" s="484"/>
      <c r="E50" s="484"/>
      <c r="F50" s="484">
        <v>6</v>
      </c>
      <c r="G50" s="485">
        <f>H50+J50+K50+L50+M50+N50+O50</f>
        <v>702</v>
      </c>
      <c r="H50" s="485">
        <f>H52+H55+H53+H54+H51</f>
        <v>16</v>
      </c>
      <c r="I50" s="485">
        <f>I52+I55+I53+I54+I51</f>
        <v>272</v>
      </c>
      <c r="J50" s="485">
        <f aca="true" t="shared" si="26" ref="J50:AP50">J52+J55+J53+J54+J51</f>
        <v>130</v>
      </c>
      <c r="K50" s="485">
        <f t="shared" si="26"/>
        <v>142</v>
      </c>
      <c r="L50" s="485">
        <f t="shared" si="26"/>
        <v>0</v>
      </c>
      <c r="M50" s="485">
        <f t="shared" si="26"/>
        <v>396</v>
      </c>
      <c r="N50" s="485">
        <f t="shared" si="26"/>
        <v>12</v>
      </c>
      <c r="O50" s="486">
        <f t="shared" si="26"/>
        <v>6</v>
      </c>
      <c r="P50" s="110">
        <f t="shared" si="26"/>
        <v>0</v>
      </c>
      <c r="Q50" s="70">
        <f t="shared" si="26"/>
        <v>0</v>
      </c>
      <c r="R50" s="70">
        <f t="shared" si="26"/>
        <v>0</v>
      </c>
      <c r="S50" s="70">
        <f t="shared" si="26"/>
        <v>0</v>
      </c>
      <c r="T50" s="70">
        <f t="shared" si="26"/>
        <v>0</v>
      </c>
      <c r="U50" s="70">
        <f t="shared" si="26"/>
        <v>0</v>
      </c>
      <c r="V50" s="70">
        <f t="shared" si="26"/>
        <v>0</v>
      </c>
      <c r="W50" s="70">
        <f t="shared" si="26"/>
        <v>0</v>
      </c>
      <c r="X50" s="73">
        <f t="shared" si="26"/>
        <v>0</v>
      </c>
      <c r="Y50" s="103">
        <f t="shared" si="26"/>
        <v>0</v>
      </c>
      <c r="Z50" s="70">
        <f t="shared" si="26"/>
        <v>0</v>
      </c>
      <c r="AA50" s="70">
        <f t="shared" si="26"/>
        <v>0</v>
      </c>
      <c r="AB50" s="70">
        <f t="shared" si="26"/>
        <v>0</v>
      </c>
      <c r="AC50" s="70">
        <f t="shared" si="26"/>
        <v>0</v>
      </c>
      <c r="AD50" s="70">
        <f t="shared" si="26"/>
        <v>0</v>
      </c>
      <c r="AE50" s="70">
        <f t="shared" si="26"/>
        <v>0</v>
      </c>
      <c r="AF50" s="70">
        <f t="shared" si="26"/>
        <v>0</v>
      </c>
      <c r="AG50" s="70">
        <f t="shared" si="26"/>
        <v>0</v>
      </c>
      <c r="AH50" s="70">
        <f t="shared" si="26"/>
        <v>104</v>
      </c>
      <c r="AI50" s="70">
        <f t="shared" si="26"/>
        <v>6</v>
      </c>
      <c r="AJ50" s="70">
        <f t="shared" si="26"/>
        <v>98</v>
      </c>
      <c r="AK50" s="70">
        <f t="shared" si="26"/>
        <v>50</v>
      </c>
      <c r="AL50" s="70">
        <f t="shared" si="26"/>
        <v>48</v>
      </c>
      <c r="AM50" s="70">
        <f t="shared" si="26"/>
        <v>0</v>
      </c>
      <c r="AN50" s="70">
        <f t="shared" si="26"/>
        <v>0</v>
      </c>
      <c r="AO50" s="70">
        <f t="shared" si="26"/>
        <v>0</v>
      </c>
      <c r="AP50" s="105">
        <f t="shared" si="26"/>
        <v>0</v>
      </c>
      <c r="AQ50" s="110">
        <f>AQ52+AQ55+AQ53+AQ54+AQ51</f>
        <v>598</v>
      </c>
      <c r="AR50" s="70">
        <f aca="true" t="shared" si="27" ref="AR50:CI50">AR52+AR55+AR53+AR54+AR51</f>
        <v>10</v>
      </c>
      <c r="AS50" s="70">
        <f t="shared" si="27"/>
        <v>174</v>
      </c>
      <c r="AT50" s="70">
        <f t="shared" si="27"/>
        <v>80</v>
      </c>
      <c r="AU50" s="70">
        <f t="shared" si="27"/>
        <v>94</v>
      </c>
      <c r="AV50" s="70">
        <f t="shared" si="27"/>
        <v>0</v>
      </c>
      <c r="AW50" s="70">
        <f t="shared" si="27"/>
        <v>396</v>
      </c>
      <c r="AX50" s="70">
        <f t="shared" si="27"/>
        <v>12</v>
      </c>
      <c r="AY50" s="105">
        <f t="shared" si="27"/>
        <v>6</v>
      </c>
      <c r="AZ50" s="110">
        <f t="shared" si="27"/>
        <v>0</v>
      </c>
      <c r="BA50" s="70">
        <f t="shared" si="27"/>
        <v>0</v>
      </c>
      <c r="BB50" s="70">
        <f t="shared" si="27"/>
        <v>0</v>
      </c>
      <c r="BC50" s="70">
        <f t="shared" si="27"/>
        <v>0</v>
      </c>
      <c r="BD50" s="70">
        <f t="shared" si="27"/>
        <v>0</v>
      </c>
      <c r="BE50" s="70">
        <f t="shared" si="27"/>
        <v>0</v>
      </c>
      <c r="BF50" s="70">
        <f t="shared" si="27"/>
        <v>0</v>
      </c>
      <c r="BG50" s="70">
        <f t="shared" si="27"/>
        <v>0</v>
      </c>
      <c r="BH50" s="105">
        <f t="shared" si="27"/>
        <v>0</v>
      </c>
      <c r="BI50" s="110">
        <f t="shared" si="27"/>
        <v>0</v>
      </c>
      <c r="BJ50" s="70">
        <f t="shared" si="27"/>
        <v>0</v>
      </c>
      <c r="BK50" s="70">
        <f t="shared" si="27"/>
        <v>0</v>
      </c>
      <c r="BL50" s="70">
        <f t="shared" si="27"/>
        <v>0</v>
      </c>
      <c r="BM50" s="70">
        <f t="shared" si="27"/>
        <v>0</v>
      </c>
      <c r="BN50" s="70">
        <f t="shared" si="27"/>
        <v>0</v>
      </c>
      <c r="BO50" s="70">
        <f t="shared" si="27"/>
        <v>0</v>
      </c>
      <c r="BP50" s="70">
        <f t="shared" si="27"/>
        <v>0</v>
      </c>
      <c r="BQ50" s="105">
        <f t="shared" si="27"/>
        <v>0</v>
      </c>
      <c r="BR50" s="629">
        <f t="shared" si="27"/>
        <v>0</v>
      </c>
      <c r="BS50" s="629">
        <f t="shared" si="27"/>
        <v>0</v>
      </c>
      <c r="BT50" s="629">
        <f t="shared" si="27"/>
        <v>0</v>
      </c>
      <c r="BU50" s="629">
        <f t="shared" si="27"/>
        <v>0</v>
      </c>
      <c r="BV50" s="629">
        <f t="shared" si="27"/>
        <v>0</v>
      </c>
      <c r="BW50" s="629">
        <f t="shared" si="27"/>
        <v>0</v>
      </c>
      <c r="BX50" s="629">
        <f t="shared" si="27"/>
        <v>0</v>
      </c>
      <c r="BY50" s="629">
        <f t="shared" si="27"/>
        <v>0</v>
      </c>
      <c r="BZ50" s="629">
        <f t="shared" si="27"/>
        <v>0</v>
      </c>
      <c r="CA50" s="629">
        <f t="shared" si="27"/>
        <v>0</v>
      </c>
      <c r="CB50" s="629">
        <f t="shared" si="27"/>
        <v>0</v>
      </c>
      <c r="CC50" s="629">
        <f t="shared" si="27"/>
        <v>0</v>
      </c>
      <c r="CD50" s="629">
        <f t="shared" si="27"/>
        <v>0</v>
      </c>
      <c r="CE50" s="629">
        <f t="shared" si="27"/>
        <v>0</v>
      </c>
      <c r="CF50" s="629">
        <f t="shared" si="27"/>
        <v>0</v>
      </c>
      <c r="CG50" s="629">
        <f t="shared" si="27"/>
        <v>0</v>
      </c>
      <c r="CH50" s="629">
        <f t="shared" si="27"/>
        <v>0</v>
      </c>
      <c r="CI50" s="629">
        <f t="shared" si="27"/>
        <v>0</v>
      </c>
      <c r="CJ50" s="10"/>
      <c r="CK50" s="10"/>
    </row>
    <row r="51" spans="1:87" s="10" customFormat="1" ht="24.75" customHeight="1">
      <c r="A51" s="249"/>
      <c r="B51" s="348" t="s">
        <v>140</v>
      </c>
      <c r="C51" s="487"/>
      <c r="D51" s="488"/>
      <c r="E51" s="324"/>
      <c r="F51" s="489"/>
      <c r="G51" s="519">
        <f>N51+O51</f>
        <v>12</v>
      </c>
      <c r="H51" s="520"/>
      <c r="I51" s="521"/>
      <c r="J51" s="494"/>
      <c r="K51" s="494"/>
      <c r="L51" s="494"/>
      <c r="M51" s="494"/>
      <c r="N51" s="494">
        <v>6</v>
      </c>
      <c r="O51" s="495">
        <v>6</v>
      </c>
      <c r="P51" s="439"/>
      <c r="Q51" s="419"/>
      <c r="R51" s="419"/>
      <c r="S51" s="419"/>
      <c r="T51" s="419"/>
      <c r="U51" s="419"/>
      <c r="V51" s="419"/>
      <c r="W51" s="419"/>
      <c r="X51" s="440"/>
      <c r="Y51" s="425"/>
      <c r="Z51" s="419"/>
      <c r="AA51" s="256"/>
      <c r="AB51" s="256"/>
      <c r="AC51" s="256"/>
      <c r="AD51" s="256"/>
      <c r="AE51" s="256"/>
      <c r="AF51" s="256"/>
      <c r="AG51" s="256"/>
      <c r="AH51" s="253"/>
      <c r="AI51" s="253"/>
      <c r="AJ51" s="253"/>
      <c r="AK51" s="253"/>
      <c r="AL51" s="253"/>
      <c r="AM51" s="253"/>
      <c r="AN51" s="253"/>
      <c r="AO51" s="253"/>
      <c r="AP51" s="257"/>
      <c r="AQ51" s="258">
        <f>AX51+AY51</f>
        <v>12</v>
      </c>
      <c r="AR51" s="253"/>
      <c r="AS51" s="253"/>
      <c r="AT51" s="253"/>
      <c r="AU51" s="253"/>
      <c r="AV51" s="253"/>
      <c r="AW51" s="253"/>
      <c r="AX51" s="253">
        <v>6</v>
      </c>
      <c r="AY51" s="257">
        <v>6</v>
      </c>
      <c r="AZ51" s="588"/>
      <c r="BA51" s="589"/>
      <c r="BB51" s="589"/>
      <c r="BC51" s="589"/>
      <c r="BD51" s="589"/>
      <c r="BE51" s="589"/>
      <c r="BF51" s="589"/>
      <c r="BG51" s="589"/>
      <c r="BH51" s="605"/>
      <c r="BI51" s="596"/>
      <c r="BJ51" s="589"/>
      <c r="BK51" s="589"/>
      <c r="BL51" s="589"/>
      <c r="BM51" s="589"/>
      <c r="BN51" s="589"/>
      <c r="BO51" s="589"/>
      <c r="BP51" s="589"/>
      <c r="BQ51" s="605"/>
      <c r="BR51" s="629"/>
      <c r="BS51" s="629"/>
      <c r="BT51" s="629"/>
      <c r="BU51" s="629"/>
      <c r="BV51" s="629"/>
      <c r="BW51" s="629"/>
      <c r="BX51" s="629"/>
      <c r="BY51" s="629"/>
      <c r="BZ51" s="629"/>
      <c r="CA51" s="629"/>
      <c r="CB51" s="629"/>
      <c r="CC51" s="629"/>
      <c r="CD51" s="629"/>
      <c r="CE51" s="629"/>
      <c r="CF51" s="629"/>
      <c r="CG51" s="629"/>
      <c r="CH51" s="629"/>
      <c r="CI51" s="629"/>
    </row>
    <row r="52" spans="1:87" s="10" customFormat="1" ht="54.75" customHeight="1">
      <c r="A52" s="194" t="s">
        <v>40</v>
      </c>
      <c r="B52" s="298" t="s">
        <v>60</v>
      </c>
      <c r="C52" s="917" t="s">
        <v>158</v>
      </c>
      <c r="D52" s="488"/>
      <c r="E52" s="920" t="s">
        <v>156</v>
      </c>
      <c r="F52" s="489"/>
      <c r="G52" s="522">
        <f>H52+J52+K52+L52+M52+N52+O52</f>
        <v>38</v>
      </c>
      <c r="H52" s="498">
        <v>6</v>
      </c>
      <c r="I52" s="507">
        <f>J52+K52</f>
        <v>32</v>
      </c>
      <c r="J52" s="500">
        <v>16</v>
      </c>
      <c r="K52" s="500">
        <v>16</v>
      </c>
      <c r="L52" s="501"/>
      <c r="M52" s="501"/>
      <c r="N52" s="502"/>
      <c r="O52" s="502"/>
      <c r="P52" s="170"/>
      <c r="Q52" s="186"/>
      <c r="R52" s="186"/>
      <c r="S52" s="186"/>
      <c r="T52" s="186"/>
      <c r="U52" s="186"/>
      <c r="V52" s="186"/>
      <c r="W52" s="186"/>
      <c r="X52" s="173"/>
      <c r="Y52" s="203"/>
      <c r="Z52" s="186"/>
      <c r="AA52" s="202"/>
      <c r="AB52" s="202"/>
      <c r="AC52" s="191"/>
      <c r="AD52" s="192"/>
      <c r="AE52" s="192"/>
      <c r="AF52" s="192"/>
      <c r="AG52" s="204"/>
      <c r="AH52" s="205">
        <f>AI52+AK52+AL52+AM52+AN52+AO52+AP52</f>
        <v>38</v>
      </c>
      <c r="AI52" s="206">
        <v>6</v>
      </c>
      <c r="AJ52" s="206">
        <f>AK52+AL52</f>
        <v>32</v>
      </c>
      <c r="AK52" s="200">
        <v>16</v>
      </c>
      <c r="AL52" s="207">
        <v>16</v>
      </c>
      <c r="AM52" s="207"/>
      <c r="AN52" s="207"/>
      <c r="AO52" s="207"/>
      <c r="AP52" s="207"/>
      <c r="AQ52" s="205"/>
      <c r="AR52" s="200"/>
      <c r="AS52" s="207"/>
      <c r="AT52" s="207"/>
      <c r="AU52" s="207"/>
      <c r="AV52" s="207"/>
      <c r="AW52" s="207"/>
      <c r="AX52" s="207"/>
      <c r="AY52" s="207"/>
      <c r="AZ52" s="590"/>
      <c r="BA52" s="591"/>
      <c r="BB52" s="591"/>
      <c r="BC52" s="591"/>
      <c r="BD52" s="591"/>
      <c r="BE52" s="591"/>
      <c r="BF52" s="591"/>
      <c r="BG52" s="591"/>
      <c r="BH52" s="592"/>
      <c r="BI52" s="590"/>
      <c r="BJ52" s="591"/>
      <c r="BK52" s="591"/>
      <c r="BL52" s="591"/>
      <c r="BM52" s="591"/>
      <c r="BN52" s="591"/>
      <c r="BO52" s="591"/>
      <c r="BP52" s="591"/>
      <c r="BQ52" s="592"/>
      <c r="BR52" s="790"/>
      <c r="BS52" s="790"/>
      <c r="BT52" s="790"/>
      <c r="BU52" s="790"/>
      <c r="BV52" s="790"/>
      <c r="BW52" s="790"/>
      <c r="BX52" s="790"/>
      <c r="BY52" s="790"/>
      <c r="BZ52" s="790"/>
      <c r="CA52" s="790"/>
      <c r="CB52" s="790"/>
      <c r="CC52" s="790"/>
      <c r="CD52" s="790"/>
      <c r="CE52" s="790"/>
      <c r="CF52" s="790"/>
      <c r="CG52" s="790"/>
      <c r="CH52" s="790"/>
      <c r="CI52" s="790"/>
    </row>
    <row r="53" spans="1:87" s="10" customFormat="1" ht="55.5" customHeight="1">
      <c r="A53" s="250" t="s">
        <v>41</v>
      </c>
      <c r="B53" s="299" t="s">
        <v>61</v>
      </c>
      <c r="C53" s="953"/>
      <c r="D53" s="488"/>
      <c r="E53" s="942"/>
      <c r="F53" s="489"/>
      <c r="G53" s="522">
        <f>H53+J53+K53+L53+M53+N53+O53</f>
        <v>256</v>
      </c>
      <c r="H53" s="523">
        <v>10</v>
      </c>
      <c r="I53" s="507">
        <f>J53+K53</f>
        <v>240</v>
      </c>
      <c r="J53" s="500">
        <v>114</v>
      </c>
      <c r="K53" s="500">
        <v>126</v>
      </c>
      <c r="L53" s="524"/>
      <c r="M53" s="524"/>
      <c r="N53" s="525">
        <v>6</v>
      </c>
      <c r="O53" s="525"/>
      <c r="P53" s="170"/>
      <c r="Q53" s="186"/>
      <c r="R53" s="186"/>
      <c r="S53" s="186"/>
      <c r="T53" s="186"/>
      <c r="U53" s="186"/>
      <c r="V53" s="186"/>
      <c r="W53" s="186"/>
      <c r="X53" s="173"/>
      <c r="Y53" s="172"/>
      <c r="Z53" s="186"/>
      <c r="AA53" s="171"/>
      <c r="AB53" s="171"/>
      <c r="AC53" s="186"/>
      <c r="AD53" s="187"/>
      <c r="AE53" s="187"/>
      <c r="AF53" s="187"/>
      <c r="AG53" s="173"/>
      <c r="AH53" s="205">
        <f>AI53+AK53+AL53+AM53+AN53+AO53+AP53</f>
        <v>66</v>
      </c>
      <c r="AI53" s="71"/>
      <c r="AJ53" s="206">
        <f>AK53+AL53</f>
        <v>66</v>
      </c>
      <c r="AK53" s="51">
        <v>34</v>
      </c>
      <c r="AL53" s="82">
        <v>32</v>
      </c>
      <c r="AM53" s="82"/>
      <c r="AN53" s="82"/>
      <c r="AO53" s="82"/>
      <c r="AP53" s="82"/>
      <c r="AQ53" s="69">
        <f>AR53+AT53+AU53+AV53+AW53+AX53+AY53</f>
        <v>190</v>
      </c>
      <c r="AR53" s="51">
        <v>10</v>
      </c>
      <c r="AS53" s="82">
        <f>AT53+AU53</f>
        <v>174</v>
      </c>
      <c r="AT53" s="82">
        <v>80</v>
      </c>
      <c r="AU53" s="82">
        <v>94</v>
      </c>
      <c r="AV53" s="82"/>
      <c r="AW53" s="82"/>
      <c r="AX53" s="82">
        <v>6</v>
      </c>
      <c r="AY53" s="82"/>
      <c r="AZ53" s="590"/>
      <c r="BA53" s="591"/>
      <c r="BB53" s="591"/>
      <c r="BC53" s="591"/>
      <c r="BD53" s="591"/>
      <c r="BE53" s="591"/>
      <c r="BF53" s="591"/>
      <c r="BG53" s="591"/>
      <c r="BH53" s="592"/>
      <c r="BI53" s="590"/>
      <c r="BJ53" s="591"/>
      <c r="BK53" s="591"/>
      <c r="BL53" s="591"/>
      <c r="BM53" s="591"/>
      <c r="BN53" s="591"/>
      <c r="BO53" s="591"/>
      <c r="BP53" s="591"/>
      <c r="BQ53" s="592"/>
      <c r="BR53" s="790"/>
      <c r="BS53" s="790"/>
      <c r="BT53" s="790"/>
      <c r="BU53" s="790"/>
      <c r="BV53" s="790"/>
      <c r="BW53" s="790"/>
      <c r="BX53" s="790"/>
      <c r="BY53" s="790"/>
      <c r="BZ53" s="790"/>
      <c r="CA53" s="790"/>
      <c r="CB53" s="790"/>
      <c r="CC53" s="790"/>
      <c r="CD53" s="790"/>
      <c r="CE53" s="790"/>
      <c r="CF53" s="790"/>
      <c r="CG53" s="790"/>
      <c r="CH53" s="790"/>
      <c r="CI53" s="790"/>
    </row>
    <row r="54" spans="1:87" s="10" customFormat="1" ht="30.75" customHeight="1">
      <c r="A54" s="250" t="s">
        <v>70</v>
      </c>
      <c r="B54" s="76" t="s">
        <v>69</v>
      </c>
      <c r="C54" s="953"/>
      <c r="D54" s="488"/>
      <c r="E54" s="942"/>
      <c r="F54" s="489"/>
      <c r="G54" s="522"/>
      <c r="H54" s="523"/>
      <c r="I54" s="507">
        <f>J54+K54</f>
        <v>0</v>
      </c>
      <c r="J54" s="500"/>
      <c r="K54" s="500"/>
      <c r="L54" s="524"/>
      <c r="M54" s="524"/>
      <c r="N54" s="525"/>
      <c r="O54" s="525"/>
      <c r="P54" s="170"/>
      <c r="Q54" s="186"/>
      <c r="R54" s="186"/>
      <c r="S54" s="186"/>
      <c r="T54" s="186"/>
      <c r="U54" s="186"/>
      <c r="V54" s="186"/>
      <c r="W54" s="186"/>
      <c r="X54" s="173"/>
      <c r="Y54" s="172"/>
      <c r="Z54" s="186"/>
      <c r="AA54" s="171"/>
      <c r="AB54" s="171"/>
      <c r="AC54" s="186"/>
      <c r="AD54" s="187"/>
      <c r="AE54" s="187"/>
      <c r="AF54" s="187"/>
      <c r="AG54" s="173"/>
      <c r="AH54" s="69"/>
      <c r="AI54" s="71"/>
      <c r="AJ54" s="71"/>
      <c r="AK54" s="51"/>
      <c r="AL54" s="82"/>
      <c r="AM54" s="82"/>
      <c r="AN54" s="82"/>
      <c r="AO54" s="82"/>
      <c r="AP54" s="82"/>
      <c r="AQ54" s="69"/>
      <c r="AR54" s="51"/>
      <c r="AS54" s="82">
        <f>AT54+AU54</f>
        <v>0</v>
      </c>
      <c r="AT54" s="82"/>
      <c r="AU54" s="82"/>
      <c r="AV54" s="82"/>
      <c r="AW54" s="82"/>
      <c r="AX54" s="82"/>
      <c r="AY54" s="82"/>
      <c r="AZ54" s="590"/>
      <c r="BA54" s="591"/>
      <c r="BB54" s="591"/>
      <c r="BC54" s="591"/>
      <c r="BD54" s="591"/>
      <c r="BE54" s="591"/>
      <c r="BF54" s="591"/>
      <c r="BG54" s="591"/>
      <c r="BH54" s="592"/>
      <c r="BI54" s="590"/>
      <c r="BJ54" s="591"/>
      <c r="BK54" s="591"/>
      <c r="BL54" s="591"/>
      <c r="BM54" s="591"/>
      <c r="BN54" s="591"/>
      <c r="BO54" s="591"/>
      <c r="BP54" s="591"/>
      <c r="BQ54" s="592"/>
      <c r="BR54" s="790"/>
      <c r="BS54" s="790"/>
      <c r="BT54" s="790"/>
      <c r="BU54" s="790"/>
      <c r="BV54" s="790"/>
      <c r="BW54" s="790"/>
      <c r="BX54" s="790"/>
      <c r="BY54" s="790"/>
      <c r="BZ54" s="790"/>
      <c r="CA54" s="790"/>
      <c r="CB54" s="790"/>
      <c r="CC54" s="790"/>
      <c r="CD54" s="790"/>
      <c r="CE54" s="790"/>
      <c r="CF54" s="790"/>
      <c r="CG54" s="790"/>
      <c r="CH54" s="790"/>
      <c r="CI54" s="790"/>
    </row>
    <row r="55" spans="1:87" s="10" customFormat="1" ht="29.25" customHeight="1">
      <c r="A55" s="350" t="s">
        <v>42</v>
      </c>
      <c r="B55" s="300" t="s">
        <v>0</v>
      </c>
      <c r="C55" s="954"/>
      <c r="D55" s="511"/>
      <c r="E55" s="943"/>
      <c r="F55" s="510"/>
      <c r="G55" s="522">
        <v>396</v>
      </c>
      <c r="H55" s="506"/>
      <c r="I55" s="515">
        <f>J55+K55</f>
        <v>0</v>
      </c>
      <c r="J55" s="516"/>
      <c r="K55" s="516"/>
      <c r="L55" s="508"/>
      <c r="M55" s="508">
        <v>396</v>
      </c>
      <c r="N55" s="509"/>
      <c r="O55" s="509"/>
      <c r="P55" s="170"/>
      <c r="Q55" s="186"/>
      <c r="R55" s="186"/>
      <c r="S55" s="186"/>
      <c r="T55" s="186"/>
      <c r="U55" s="186"/>
      <c r="V55" s="186"/>
      <c r="W55" s="186"/>
      <c r="X55" s="173"/>
      <c r="Y55" s="356"/>
      <c r="Z55" s="186"/>
      <c r="AA55" s="351"/>
      <c r="AB55" s="351"/>
      <c r="AC55" s="352"/>
      <c r="AD55" s="353"/>
      <c r="AE55" s="353"/>
      <c r="AF55" s="353"/>
      <c r="AG55" s="347"/>
      <c r="AH55" s="354"/>
      <c r="AI55" s="355"/>
      <c r="AJ55" s="355"/>
      <c r="AK55" s="263"/>
      <c r="AL55" s="346"/>
      <c r="AM55" s="346"/>
      <c r="AN55" s="346"/>
      <c r="AO55" s="346"/>
      <c r="AP55" s="346"/>
      <c r="AQ55" s="354">
        <v>396</v>
      </c>
      <c r="AR55" s="263"/>
      <c r="AS55" s="346">
        <f>AT55+AU55</f>
        <v>0</v>
      </c>
      <c r="AT55" s="346"/>
      <c r="AU55" s="346"/>
      <c r="AV55" s="346"/>
      <c r="AW55" s="346">
        <v>396</v>
      </c>
      <c r="AX55" s="346"/>
      <c r="AY55" s="346"/>
      <c r="AZ55" s="590"/>
      <c r="BA55" s="591"/>
      <c r="BB55" s="591"/>
      <c r="BC55" s="591"/>
      <c r="BD55" s="591"/>
      <c r="BE55" s="591"/>
      <c r="BF55" s="591"/>
      <c r="BG55" s="591"/>
      <c r="BH55" s="592"/>
      <c r="BI55" s="590"/>
      <c r="BJ55" s="591"/>
      <c r="BK55" s="591"/>
      <c r="BL55" s="591"/>
      <c r="BM55" s="591"/>
      <c r="BN55" s="591"/>
      <c r="BO55" s="591"/>
      <c r="BP55" s="591"/>
      <c r="BQ55" s="595"/>
      <c r="BR55" s="790"/>
      <c r="BS55" s="790"/>
      <c r="BT55" s="790"/>
      <c r="BU55" s="790"/>
      <c r="BV55" s="790"/>
      <c r="BW55" s="790"/>
      <c r="BX55" s="790"/>
      <c r="BY55" s="790"/>
      <c r="BZ55" s="790"/>
      <c r="CA55" s="790"/>
      <c r="CB55" s="790"/>
      <c r="CC55" s="790"/>
      <c r="CD55" s="790"/>
      <c r="CE55" s="790"/>
      <c r="CF55" s="790"/>
      <c r="CG55" s="790"/>
      <c r="CH55" s="790"/>
      <c r="CI55" s="792"/>
    </row>
    <row r="56" spans="1:90" s="341" customFormat="1" ht="67.5" customHeight="1">
      <c r="A56" s="357" t="s">
        <v>23</v>
      </c>
      <c r="B56" s="349" t="s">
        <v>62</v>
      </c>
      <c r="C56" s="483" t="s">
        <v>78</v>
      </c>
      <c r="D56" s="484"/>
      <c r="E56" s="484"/>
      <c r="F56" s="484">
        <v>8</v>
      </c>
      <c r="G56" s="526">
        <f>J56+K56+L56+N56+O56+M56+H56</f>
        <v>326</v>
      </c>
      <c r="H56" s="485">
        <f aca="true" t="shared" si="28" ref="H56:P56">SUM(H57:H61)</f>
        <v>0</v>
      </c>
      <c r="I56" s="485">
        <f t="shared" si="28"/>
        <v>128</v>
      </c>
      <c r="J56" s="485">
        <f t="shared" si="28"/>
        <v>72</v>
      </c>
      <c r="K56" s="485">
        <f t="shared" si="28"/>
        <v>56</v>
      </c>
      <c r="L56" s="485">
        <f t="shared" si="28"/>
        <v>0</v>
      </c>
      <c r="M56" s="485">
        <f t="shared" si="28"/>
        <v>180</v>
      </c>
      <c r="N56" s="485">
        <f t="shared" si="28"/>
        <v>12</v>
      </c>
      <c r="O56" s="486">
        <f t="shared" si="28"/>
        <v>6</v>
      </c>
      <c r="P56" s="110">
        <f t="shared" si="28"/>
        <v>0</v>
      </c>
      <c r="Q56" s="70">
        <f aca="true" t="shared" si="29" ref="Q56:BQ56">SUM(Q57:Q61)</f>
        <v>0</v>
      </c>
      <c r="R56" s="70">
        <f t="shared" si="29"/>
        <v>0</v>
      </c>
      <c r="S56" s="70">
        <f t="shared" si="29"/>
        <v>0</v>
      </c>
      <c r="T56" s="70">
        <f t="shared" si="29"/>
        <v>0</v>
      </c>
      <c r="U56" s="70">
        <f t="shared" si="29"/>
        <v>0</v>
      </c>
      <c r="V56" s="70">
        <f t="shared" si="29"/>
        <v>0</v>
      </c>
      <c r="W56" s="70">
        <f t="shared" si="29"/>
        <v>0</v>
      </c>
      <c r="X56" s="73">
        <f t="shared" si="29"/>
        <v>0</v>
      </c>
      <c r="Y56" s="103">
        <f t="shared" si="29"/>
        <v>0</v>
      </c>
      <c r="Z56" s="70">
        <f t="shared" si="29"/>
        <v>0</v>
      </c>
      <c r="AA56" s="70">
        <f t="shared" si="29"/>
        <v>0</v>
      </c>
      <c r="AB56" s="70">
        <f t="shared" si="29"/>
        <v>0</v>
      </c>
      <c r="AC56" s="70">
        <f t="shared" si="29"/>
        <v>0</v>
      </c>
      <c r="AD56" s="70">
        <f t="shared" si="29"/>
        <v>0</v>
      </c>
      <c r="AE56" s="70">
        <f t="shared" si="29"/>
        <v>0</v>
      </c>
      <c r="AF56" s="70">
        <f t="shared" si="29"/>
        <v>0</v>
      </c>
      <c r="AG56" s="70">
        <f t="shared" si="29"/>
        <v>0</v>
      </c>
      <c r="AH56" s="70">
        <f t="shared" si="29"/>
        <v>0</v>
      </c>
      <c r="AI56" s="70">
        <f t="shared" si="29"/>
        <v>0</v>
      </c>
      <c r="AJ56" s="70">
        <f t="shared" si="29"/>
        <v>0</v>
      </c>
      <c r="AK56" s="70">
        <f t="shared" si="29"/>
        <v>0</v>
      </c>
      <c r="AL56" s="70">
        <f t="shared" si="29"/>
        <v>0</v>
      </c>
      <c r="AM56" s="70">
        <f t="shared" si="29"/>
        <v>0</v>
      </c>
      <c r="AN56" s="70">
        <f t="shared" si="29"/>
        <v>0</v>
      </c>
      <c r="AO56" s="70">
        <f t="shared" si="29"/>
        <v>0</v>
      </c>
      <c r="AP56" s="105">
        <f t="shared" si="29"/>
        <v>0</v>
      </c>
      <c r="AQ56" s="110">
        <f>SUM(AQ57:AQ61)</f>
        <v>32</v>
      </c>
      <c r="AR56" s="70">
        <f t="shared" si="29"/>
        <v>0</v>
      </c>
      <c r="AS56" s="70">
        <f t="shared" si="29"/>
        <v>32</v>
      </c>
      <c r="AT56" s="70">
        <f t="shared" si="29"/>
        <v>20</v>
      </c>
      <c r="AU56" s="70">
        <f t="shared" si="29"/>
        <v>12</v>
      </c>
      <c r="AV56" s="70">
        <f t="shared" si="29"/>
        <v>0</v>
      </c>
      <c r="AW56" s="70">
        <f t="shared" si="29"/>
        <v>0</v>
      </c>
      <c r="AX56" s="70">
        <f t="shared" si="29"/>
        <v>0</v>
      </c>
      <c r="AY56" s="105">
        <f t="shared" si="29"/>
        <v>0</v>
      </c>
      <c r="AZ56" s="110">
        <f t="shared" si="29"/>
        <v>294</v>
      </c>
      <c r="BA56" s="70">
        <f t="shared" si="29"/>
        <v>0</v>
      </c>
      <c r="BB56" s="70">
        <f t="shared" si="29"/>
        <v>96</v>
      </c>
      <c r="BC56" s="70">
        <f t="shared" si="29"/>
        <v>52</v>
      </c>
      <c r="BD56" s="70">
        <f t="shared" si="29"/>
        <v>44</v>
      </c>
      <c r="BE56" s="70">
        <f t="shared" si="29"/>
        <v>0</v>
      </c>
      <c r="BF56" s="70">
        <f t="shared" si="29"/>
        <v>180</v>
      </c>
      <c r="BG56" s="70">
        <f t="shared" si="29"/>
        <v>12</v>
      </c>
      <c r="BH56" s="105">
        <f t="shared" si="29"/>
        <v>6</v>
      </c>
      <c r="BI56" s="110">
        <f t="shared" si="29"/>
        <v>0</v>
      </c>
      <c r="BJ56" s="70">
        <f t="shared" si="29"/>
        <v>0</v>
      </c>
      <c r="BK56" s="70">
        <f t="shared" si="29"/>
        <v>0</v>
      </c>
      <c r="BL56" s="70">
        <f t="shared" si="29"/>
        <v>0</v>
      </c>
      <c r="BM56" s="70">
        <f t="shared" si="29"/>
        <v>0</v>
      </c>
      <c r="BN56" s="70">
        <f t="shared" si="29"/>
        <v>0</v>
      </c>
      <c r="BO56" s="70">
        <f t="shared" si="29"/>
        <v>0</v>
      </c>
      <c r="BP56" s="70">
        <f t="shared" si="29"/>
        <v>0</v>
      </c>
      <c r="BQ56" s="105">
        <f t="shared" si="29"/>
        <v>0</v>
      </c>
      <c r="BR56" s="629"/>
      <c r="BS56" s="629"/>
      <c r="BT56" s="629"/>
      <c r="BU56" s="629"/>
      <c r="BV56" s="629"/>
      <c r="BW56" s="629"/>
      <c r="BX56" s="629"/>
      <c r="BY56" s="629"/>
      <c r="BZ56" s="629"/>
      <c r="CA56" s="629"/>
      <c r="CB56" s="629"/>
      <c r="CC56" s="629"/>
      <c r="CD56" s="629"/>
      <c r="CE56" s="629"/>
      <c r="CF56" s="629"/>
      <c r="CG56" s="629"/>
      <c r="CH56" s="629"/>
      <c r="CI56" s="629"/>
      <c r="CJ56" s="10"/>
      <c r="CK56" s="10"/>
      <c r="CL56" s="10"/>
    </row>
    <row r="57" spans="1:87" s="10" customFormat="1" ht="31.5" customHeight="1">
      <c r="A57" s="252"/>
      <c r="B57" s="295" t="s">
        <v>140</v>
      </c>
      <c r="C57" s="487"/>
      <c r="D57" s="488"/>
      <c r="E57" s="324"/>
      <c r="F57" s="489"/>
      <c r="G57" s="527">
        <f>N57+O57</f>
        <v>12</v>
      </c>
      <c r="H57" s="491"/>
      <c r="I57" s="492"/>
      <c r="J57" s="493"/>
      <c r="K57" s="493"/>
      <c r="L57" s="493"/>
      <c r="M57" s="493"/>
      <c r="N57" s="494">
        <v>6</v>
      </c>
      <c r="O57" s="495">
        <v>6</v>
      </c>
      <c r="P57" s="439"/>
      <c r="Q57" s="419"/>
      <c r="R57" s="419"/>
      <c r="S57" s="419"/>
      <c r="T57" s="419"/>
      <c r="U57" s="419"/>
      <c r="V57" s="419"/>
      <c r="W57" s="419"/>
      <c r="X57" s="440"/>
      <c r="Y57" s="425"/>
      <c r="Z57" s="419"/>
      <c r="AA57" s="256"/>
      <c r="AB57" s="256"/>
      <c r="AC57" s="256"/>
      <c r="AD57" s="256"/>
      <c r="AE57" s="256"/>
      <c r="AF57" s="256"/>
      <c r="AG57" s="256"/>
      <c r="AH57" s="253"/>
      <c r="AI57" s="253"/>
      <c r="AJ57" s="253"/>
      <c r="AK57" s="253"/>
      <c r="AL57" s="253"/>
      <c r="AM57" s="253"/>
      <c r="AN57" s="253"/>
      <c r="AO57" s="253"/>
      <c r="AP57" s="257"/>
      <c r="AQ57" s="258"/>
      <c r="AR57" s="253"/>
      <c r="AS57" s="253"/>
      <c r="AT57" s="253"/>
      <c r="AU57" s="253"/>
      <c r="AV57" s="253"/>
      <c r="AW57" s="253"/>
      <c r="AX57" s="253"/>
      <c r="AY57" s="257"/>
      <c r="AZ57" s="588">
        <f>BG57+BH57</f>
        <v>12</v>
      </c>
      <c r="BA57" s="589"/>
      <c r="BB57" s="589"/>
      <c r="BC57" s="589"/>
      <c r="BD57" s="589"/>
      <c r="BE57" s="589"/>
      <c r="BF57" s="589"/>
      <c r="BG57" s="589">
        <v>6</v>
      </c>
      <c r="BH57" s="605">
        <v>6</v>
      </c>
      <c r="BI57" s="588"/>
      <c r="BJ57" s="589"/>
      <c r="BK57" s="589"/>
      <c r="BL57" s="589"/>
      <c r="BM57" s="589"/>
      <c r="BN57" s="589"/>
      <c r="BO57" s="589"/>
      <c r="BP57" s="589"/>
      <c r="BQ57" s="605"/>
      <c r="BR57" s="629"/>
      <c r="BS57" s="629"/>
      <c r="BT57" s="629"/>
      <c r="BU57" s="629"/>
      <c r="BV57" s="629"/>
      <c r="BW57" s="629"/>
      <c r="BX57" s="629"/>
      <c r="BY57" s="629"/>
      <c r="BZ57" s="629"/>
      <c r="CA57" s="787"/>
      <c r="CB57" s="629"/>
      <c r="CC57" s="629"/>
      <c r="CD57" s="629"/>
      <c r="CE57" s="629"/>
      <c r="CF57" s="629"/>
      <c r="CG57" s="629"/>
      <c r="CH57" s="629"/>
      <c r="CI57" s="629"/>
    </row>
    <row r="58" spans="1:87" s="10" customFormat="1" ht="60.75" customHeight="1">
      <c r="A58" s="195" t="s">
        <v>130</v>
      </c>
      <c r="B58" s="299" t="s">
        <v>63</v>
      </c>
      <c r="C58" s="917" t="s">
        <v>158</v>
      </c>
      <c r="D58" s="503"/>
      <c r="E58" s="956" t="s">
        <v>216</v>
      </c>
      <c r="F58" s="504"/>
      <c r="G58" s="528">
        <f>J58+K58+L58+N58+O58+M58+H58</f>
        <v>32</v>
      </c>
      <c r="H58" s="523"/>
      <c r="I58" s="529">
        <f>J58+K58</f>
        <v>32</v>
      </c>
      <c r="J58" s="500">
        <v>20</v>
      </c>
      <c r="K58" s="500">
        <v>12</v>
      </c>
      <c r="L58" s="530"/>
      <c r="M58" s="530"/>
      <c r="N58" s="531"/>
      <c r="O58" s="531"/>
      <c r="P58" s="188"/>
      <c r="Q58" s="432"/>
      <c r="R58" s="432"/>
      <c r="S58" s="432"/>
      <c r="T58" s="186"/>
      <c r="U58" s="186"/>
      <c r="V58" s="186"/>
      <c r="W58" s="186"/>
      <c r="X58" s="173"/>
      <c r="Y58" s="190"/>
      <c r="Z58" s="432"/>
      <c r="AA58" s="189"/>
      <c r="AB58" s="189"/>
      <c r="AC58" s="186"/>
      <c r="AD58" s="187"/>
      <c r="AE58" s="187"/>
      <c r="AF58" s="187"/>
      <c r="AG58" s="187"/>
      <c r="AH58" s="51"/>
      <c r="AI58" s="51"/>
      <c r="AJ58" s="51"/>
      <c r="AK58" s="51"/>
      <c r="AL58" s="51"/>
      <c r="AM58" s="51"/>
      <c r="AN58" s="51"/>
      <c r="AO58" s="51"/>
      <c r="AP58" s="82"/>
      <c r="AQ58" s="69">
        <f>AT58+AU58+AV58+AX58+AY58+AW58+AR58</f>
        <v>32</v>
      </c>
      <c r="AR58" s="51"/>
      <c r="AS58" s="82">
        <f>AT58+AU58</f>
        <v>32</v>
      </c>
      <c r="AT58" s="82">
        <v>20</v>
      </c>
      <c r="AU58" s="82">
        <v>12</v>
      </c>
      <c r="AV58" s="82"/>
      <c r="AW58" s="82"/>
      <c r="AX58" s="82"/>
      <c r="AY58" s="82"/>
      <c r="AZ58" s="590"/>
      <c r="BA58" s="591"/>
      <c r="BB58" s="591"/>
      <c r="BC58" s="591"/>
      <c r="BD58" s="591"/>
      <c r="BE58" s="591"/>
      <c r="BF58" s="591"/>
      <c r="BG58" s="591"/>
      <c r="BH58" s="592"/>
      <c r="BI58" s="590"/>
      <c r="BJ58" s="591"/>
      <c r="BK58" s="591"/>
      <c r="BL58" s="591"/>
      <c r="BM58" s="591"/>
      <c r="BN58" s="591"/>
      <c r="BO58" s="591"/>
      <c r="BP58" s="591"/>
      <c r="BQ58" s="595"/>
      <c r="BR58" s="777"/>
      <c r="BS58" s="793"/>
      <c r="BT58" s="787"/>
      <c r="BU58" s="787"/>
      <c r="BV58" s="787"/>
      <c r="BW58" s="792"/>
      <c r="BX58" s="792"/>
      <c r="BY58" s="792"/>
      <c r="BZ58" s="792"/>
      <c r="CA58" s="790"/>
      <c r="CB58" s="790"/>
      <c r="CC58" s="790"/>
      <c r="CD58" s="790"/>
      <c r="CE58" s="790"/>
      <c r="CF58" s="790"/>
      <c r="CG58" s="790"/>
      <c r="CH58" s="790"/>
      <c r="CI58" s="792"/>
    </row>
    <row r="59" spans="1:87" s="10" customFormat="1" ht="52.5" customHeight="1">
      <c r="A59" s="195" t="s">
        <v>131</v>
      </c>
      <c r="B59" s="299" t="s">
        <v>64</v>
      </c>
      <c r="C59" s="918"/>
      <c r="D59" s="503"/>
      <c r="E59" s="957"/>
      <c r="F59" s="504"/>
      <c r="G59" s="528">
        <f>J59+K59+L59+N59+O59+M59+H59</f>
        <v>102</v>
      </c>
      <c r="H59" s="523"/>
      <c r="I59" s="529">
        <f>J59+K59</f>
        <v>96</v>
      </c>
      <c r="J59" s="500">
        <v>52</v>
      </c>
      <c r="K59" s="500">
        <v>44</v>
      </c>
      <c r="L59" s="530"/>
      <c r="M59" s="530"/>
      <c r="N59" s="531">
        <v>6</v>
      </c>
      <c r="O59" s="531"/>
      <c r="P59" s="188"/>
      <c r="Q59" s="432"/>
      <c r="R59" s="432"/>
      <c r="S59" s="432"/>
      <c r="T59" s="186"/>
      <c r="U59" s="186"/>
      <c r="V59" s="186"/>
      <c r="W59" s="186"/>
      <c r="X59" s="173"/>
      <c r="Y59" s="190"/>
      <c r="Z59" s="432"/>
      <c r="AA59" s="189"/>
      <c r="AB59" s="189"/>
      <c r="AC59" s="186"/>
      <c r="AD59" s="187"/>
      <c r="AE59" s="187"/>
      <c r="AF59" s="187"/>
      <c r="AG59" s="187"/>
      <c r="AH59" s="51"/>
      <c r="AI59" s="51"/>
      <c r="AJ59" s="51"/>
      <c r="AK59" s="51"/>
      <c r="AL59" s="51"/>
      <c r="AM59" s="51"/>
      <c r="AN59" s="51"/>
      <c r="AO59" s="51"/>
      <c r="AP59" s="82"/>
      <c r="AQ59" s="69"/>
      <c r="AR59" s="51"/>
      <c r="AS59" s="82"/>
      <c r="AT59" s="82"/>
      <c r="AU59" s="82"/>
      <c r="AV59" s="82"/>
      <c r="AW59" s="82"/>
      <c r="AX59" s="82"/>
      <c r="AY59" s="82"/>
      <c r="AZ59" s="590">
        <f>BC59+BD59+BE59+BG59+BH59+BF59+BA59</f>
        <v>102</v>
      </c>
      <c r="BA59" s="591"/>
      <c r="BB59" s="591">
        <f>BC59+BD59</f>
        <v>96</v>
      </c>
      <c r="BC59" s="591">
        <v>52</v>
      </c>
      <c r="BD59" s="591">
        <v>44</v>
      </c>
      <c r="BE59" s="591"/>
      <c r="BF59" s="591"/>
      <c r="BG59" s="591">
        <v>6</v>
      </c>
      <c r="BH59" s="592"/>
      <c r="BI59" s="590"/>
      <c r="BJ59" s="591"/>
      <c r="BK59" s="591"/>
      <c r="BL59" s="591"/>
      <c r="BM59" s="591"/>
      <c r="BN59" s="591"/>
      <c r="BO59" s="591"/>
      <c r="BP59" s="591"/>
      <c r="BQ59" s="595"/>
      <c r="BR59" s="790"/>
      <c r="BS59" s="790"/>
      <c r="BT59" s="790"/>
      <c r="BU59" s="790"/>
      <c r="BV59" s="790"/>
      <c r="BW59" s="790"/>
      <c r="BX59" s="790"/>
      <c r="BY59" s="790"/>
      <c r="BZ59" s="790"/>
      <c r="CA59" s="790"/>
      <c r="CB59" s="790"/>
      <c r="CC59" s="790"/>
      <c r="CD59" s="790"/>
      <c r="CE59" s="790"/>
      <c r="CF59" s="790"/>
      <c r="CG59" s="790"/>
      <c r="CH59" s="790"/>
      <c r="CI59" s="792"/>
    </row>
    <row r="60" spans="1:87" s="10" customFormat="1" ht="30" customHeight="1">
      <c r="A60" s="250" t="s">
        <v>71</v>
      </c>
      <c r="B60" s="299" t="s">
        <v>69</v>
      </c>
      <c r="C60" s="953"/>
      <c r="D60" s="503"/>
      <c r="E60" s="957"/>
      <c r="F60" s="504"/>
      <c r="G60" s="528"/>
      <c r="H60" s="523"/>
      <c r="I60" s="529">
        <f>J60+K60</f>
        <v>0</v>
      </c>
      <c r="J60" s="500"/>
      <c r="K60" s="500"/>
      <c r="L60" s="530"/>
      <c r="M60" s="530"/>
      <c r="N60" s="531"/>
      <c r="O60" s="531"/>
      <c r="P60" s="188"/>
      <c r="Q60" s="432"/>
      <c r="R60" s="432"/>
      <c r="S60" s="432"/>
      <c r="T60" s="186"/>
      <c r="U60" s="186"/>
      <c r="V60" s="186"/>
      <c r="W60" s="186"/>
      <c r="X60" s="173"/>
      <c r="Y60" s="190"/>
      <c r="Z60" s="432"/>
      <c r="AA60" s="189"/>
      <c r="AB60" s="189"/>
      <c r="AC60" s="186"/>
      <c r="AD60" s="187"/>
      <c r="AE60" s="187"/>
      <c r="AF60" s="187"/>
      <c r="AG60" s="187"/>
      <c r="AH60" s="51"/>
      <c r="AI60" s="51"/>
      <c r="AJ60" s="51"/>
      <c r="AK60" s="51"/>
      <c r="AL60" s="51"/>
      <c r="AM60" s="51"/>
      <c r="AN60" s="51"/>
      <c r="AO60" s="51"/>
      <c r="AP60" s="82"/>
      <c r="AQ60" s="69"/>
      <c r="AR60" s="51"/>
      <c r="AS60" s="82"/>
      <c r="AT60" s="82"/>
      <c r="AU60" s="82"/>
      <c r="AV60" s="82"/>
      <c r="AW60" s="82"/>
      <c r="AX60" s="82"/>
      <c r="AY60" s="82"/>
      <c r="AZ60" s="590"/>
      <c r="BA60" s="591"/>
      <c r="BB60" s="591">
        <f>BC60+BD60</f>
        <v>0</v>
      </c>
      <c r="BC60" s="591"/>
      <c r="BD60" s="591"/>
      <c r="BE60" s="591"/>
      <c r="BF60" s="591"/>
      <c r="BG60" s="591"/>
      <c r="BH60" s="592"/>
      <c r="BI60" s="590"/>
      <c r="BJ60" s="591"/>
      <c r="BK60" s="591"/>
      <c r="BL60" s="591"/>
      <c r="BM60" s="591"/>
      <c r="BN60" s="591"/>
      <c r="BO60" s="591"/>
      <c r="BP60" s="591"/>
      <c r="BQ60" s="595"/>
      <c r="BR60" s="790"/>
      <c r="BS60" s="790"/>
      <c r="BT60" s="790"/>
      <c r="BU60" s="790"/>
      <c r="BV60" s="790"/>
      <c r="BW60" s="790"/>
      <c r="BX60" s="790"/>
      <c r="BY60" s="790"/>
      <c r="BZ60" s="790"/>
      <c r="CA60" s="790"/>
      <c r="CB60" s="790"/>
      <c r="CC60" s="790"/>
      <c r="CD60" s="790"/>
      <c r="CE60" s="790"/>
      <c r="CF60" s="790"/>
      <c r="CG60" s="790"/>
      <c r="CH60" s="790"/>
      <c r="CI60" s="792"/>
    </row>
    <row r="61" spans="1:87" s="10" customFormat="1" ht="29.25" customHeight="1" thickBot="1">
      <c r="A61" s="195" t="s">
        <v>43</v>
      </c>
      <c r="B61" s="359" t="s">
        <v>0</v>
      </c>
      <c r="C61" s="955"/>
      <c r="D61" s="511"/>
      <c r="E61" s="958"/>
      <c r="F61" s="510"/>
      <c r="G61" s="532">
        <v>180</v>
      </c>
      <c r="H61" s="506"/>
      <c r="I61" s="533">
        <f>J61+K61</f>
        <v>0</v>
      </c>
      <c r="J61" s="516"/>
      <c r="K61" s="516"/>
      <c r="L61" s="534"/>
      <c r="M61" s="534">
        <v>180</v>
      </c>
      <c r="N61" s="535"/>
      <c r="O61" s="535"/>
      <c r="P61" s="188"/>
      <c r="Q61" s="432"/>
      <c r="R61" s="432"/>
      <c r="S61" s="432"/>
      <c r="T61" s="186"/>
      <c r="U61" s="186"/>
      <c r="V61" s="186"/>
      <c r="W61" s="186"/>
      <c r="X61" s="173"/>
      <c r="Y61" s="385"/>
      <c r="Z61" s="432"/>
      <c r="AA61" s="360"/>
      <c r="AB61" s="360"/>
      <c r="AC61" s="352"/>
      <c r="AD61" s="353"/>
      <c r="AE61" s="353"/>
      <c r="AF61" s="353"/>
      <c r="AG61" s="353"/>
      <c r="AH61" s="263"/>
      <c r="AI61" s="263"/>
      <c r="AJ61" s="263"/>
      <c r="AK61" s="263"/>
      <c r="AL61" s="263"/>
      <c r="AM61" s="263"/>
      <c r="AN61" s="263"/>
      <c r="AO61" s="263"/>
      <c r="AP61" s="346"/>
      <c r="AQ61" s="354"/>
      <c r="AR61" s="263"/>
      <c r="AS61" s="346"/>
      <c r="AT61" s="346"/>
      <c r="AU61" s="346"/>
      <c r="AV61" s="346"/>
      <c r="AW61" s="346"/>
      <c r="AX61" s="346"/>
      <c r="AY61" s="346"/>
      <c r="AZ61" s="590">
        <v>180</v>
      </c>
      <c r="BA61" s="591"/>
      <c r="BB61" s="591">
        <f>BC61+BD61</f>
        <v>0</v>
      </c>
      <c r="BC61" s="591"/>
      <c r="BD61" s="591"/>
      <c r="BE61" s="591"/>
      <c r="BF61" s="591">
        <v>180</v>
      </c>
      <c r="BG61" s="591"/>
      <c r="BH61" s="592"/>
      <c r="BI61" s="590"/>
      <c r="BJ61" s="591"/>
      <c r="BK61" s="591"/>
      <c r="BL61" s="591"/>
      <c r="BM61" s="591"/>
      <c r="BN61" s="591"/>
      <c r="BO61" s="591"/>
      <c r="BP61" s="591"/>
      <c r="BQ61" s="595"/>
      <c r="BR61" s="790"/>
      <c r="BS61" s="790"/>
      <c r="BT61" s="790"/>
      <c r="BU61" s="790"/>
      <c r="BV61" s="790"/>
      <c r="BW61" s="790"/>
      <c r="BX61" s="790"/>
      <c r="BY61" s="790"/>
      <c r="BZ61" s="790"/>
      <c r="CA61" s="790"/>
      <c r="CB61" s="790"/>
      <c r="CC61" s="790"/>
      <c r="CD61" s="790"/>
      <c r="CE61" s="790"/>
      <c r="CF61" s="790"/>
      <c r="CG61" s="790"/>
      <c r="CH61" s="790"/>
      <c r="CI61" s="792"/>
    </row>
    <row r="62" spans="1:122" s="341" customFormat="1" ht="65.25" customHeight="1">
      <c r="A62" s="361" t="s">
        <v>65</v>
      </c>
      <c r="B62" s="349" t="s">
        <v>132</v>
      </c>
      <c r="C62" s="483" t="s">
        <v>78</v>
      </c>
      <c r="D62" s="484"/>
      <c r="E62" s="484"/>
      <c r="F62" s="484">
        <v>8</v>
      </c>
      <c r="G62" s="58">
        <f>J62+K62+L62+N62+O62+M62+H62</f>
        <v>296</v>
      </c>
      <c r="H62" s="526">
        <f aca="true" t="shared" si="30" ref="H62:P62">SUM(H63:H67)</f>
        <v>6</v>
      </c>
      <c r="I62" s="526">
        <f t="shared" si="30"/>
        <v>128</v>
      </c>
      <c r="J62" s="526">
        <f t="shared" si="30"/>
        <v>82</v>
      </c>
      <c r="K62" s="526">
        <f t="shared" si="30"/>
        <v>46</v>
      </c>
      <c r="L62" s="526">
        <f t="shared" si="30"/>
        <v>0</v>
      </c>
      <c r="M62" s="526">
        <f t="shared" si="30"/>
        <v>144</v>
      </c>
      <c r="N62" s="526">
        <f t="shared" si="30"/>
        <v>12</v>
      </c>
      <c r="O62" s="536">
        <f t="shared" si="30"/>
        <v>6</v>
      </c>
      <c r="P62" s="111">
        <f t="shared" si="30"/>
        <v>0</v>
      </c>
      <c r="Q62" s="358">
        <f aca="true" t="shared" si="31" ref="Q62:BQ62">SUM(Q63:Q67)</f>
        <v>0</v>
      </c>
      <c r="R62" s="358">
        <f t="shared" si="31"/>
        <v>0</v>
      </c>
      <c r="S62" s="358">
        <f t="shared" si="31"/>
        <v>0</v>
      </c>
      <c r="T62" s="358">
        <f t="shared" si="31"/>
        <v>0</v>
      </c>
      <c r="U62" s="358">
        <f t="shared" si="31"/>
        <v>0</v>
      </c>
      <c r="V62" s="358">
        <f t="shared" si="31"/>
        <v>0</v>
      </c>
      <c r="W62" s="358">
        <f t="shared" si="31"/>
        <v>0</v>
      </c>
      <c r="X62" s="74">
        <f t="shared" si="31"/>
        <v>0</v>
      </c>
      <c r="Y62" s="104">
        <f t="shared" si="31"/>
        <v>0</v>
      </c>
      <c r="Z62" s="358">
        <f t="shared" si="31"/>
        <v>0</v>
      </c>
      <c r="AA62" s="358">
        <f t="shared" si="31"/>
        <v>0</v>
      </c>
      <c r="AB62" s="358">
        <f t="shared" si="31"/>
        <v>0</v>
      </c>
      <c r="AC62" s="358">
        <f t="shared" si="31"/>
        <v>0</v>
      </c>
      <c r="AD62" s="358">
        <f t="shared" si="31"/>
        <v>0</v>
      </c>
      <c r="AE62" s="358">
        <f t="shared" si="31"/>
        <v>0</v>
      </c>
      <c r="AF62" s="358">
        <f t="shared" si="31"/>
        <v>0</v>
      </c>
      <c r="AG62" s="358">
        <f t="shared" si="31"/>
        <v>0</v>
      </c>
      <c r="AH62" s="358">
        <f t="shared" si="31"/>
        <v>0</v>
      </c>
      <c r="AI62" s="358">
        <f t="shared" si="31"/>
        <v>0</v>
      </c>
      <c r="AJ62" s="358">
        <f t="shared" si="31"/>
        <v>0</v>
      </c>
      <c r="AK62" s="358">
        <f t="shared" si="31"/>
        <v>0</v>
      </c>
      <c r="AL62" s="358">
        <f t="shared" si="31"/>
        <v>0</v>
      </c>
      <c r="AM62" s="358">
        <f t="shared" si="31"/>
        <v>0</v>
      </c>
      <c r="AN62" s="358">
        <f t="shared" si="31"/>
        <v>0</v>
      </c>
      <c r="AO62" s="358">
        <f t="shared" si="31"/>
        <v>0</v>
      </c>
      <c r="AP62" s="386">
        <f t="shared" si="31"/>
        <v>0</v>
      </c>
      <c r="AQ62" s="111">
        <f t="shared" si="31"/>
        <v>0</v>
      </c>
      <c r="AR62" s="358">
        <f t="shared" si="31"/>
        <v>0</v>
      </c>
      <c r="AS62" s="358">
        <f t="shared" si="31"/>
        <v>0</v>
      </c>
      <c r="AT62" s="358">
        <f t="shared" si="31"/>
        <v>0</v>
      </c>
      <c r="AU62" s="358">
        <f t="shared" si="31"/>
        <v>0</v>
      </c>
      <c r="AV62" s="358">
        <f t="shared" si="31"/>
        <v>0</v>
      </c>
      <c r="AW62" s="358">
        <f t="shared" si="31"/>
        <v>0</v>
      </c>
      <c r="AX62" s="358">
        <f t="shared" si="31"/>
        <v>0</v>
      </c>
      <c r="AY62" s="386">
        <f t="shared" si="31"/>
        <v>0</v>
      </c>
      <c r="AZ62" s="111">
        <f t="shared" si="31"/>
        <v>32</v>
      </c>
      <c r="BA62" s="358">
        <f t="shared" si="31"/>
        <v>0</v>
      </c>
      <c r="BB62" s="358">
        <f t="shared" si="31"/>
        <v>32</v>
      </c>
      <c r="BC62" s="358">
        <f t="shared" si="31"/>
        <v>24</v>
      </c>
      <c r="BD62" s="358">
        <f t="shared" si="31"/>
        <v>8</v>
      </c>
      <c r="BE62" s="358">
        <f t="shared" si="31"/>
        <v>0</v>
      </c>
      <c r="BF62" s="358">
        <f t="shared" si="31"/>
        <v>0</v>
      </c>
      <c r="BG62" s="358">
        <f t="shared" si="31"/>
        <v>0</v>
      </c>
      <c r="BH62" s="386">
        <f t="shared" si="31"/>
        <v>0</v>
      </c>
      <c r="BI62" s="111">
        <f t="shared" si="31"/>
        <v>264</v>
      </c>
      <c r="BJ62" s="358">
        <f t="shared" si="31"/>
        <v>6</v>
      </c>
      <c r="BK62" s="358">
        <f t="shared" si="31"/>
        <v>96</v>
      </c>
      <c r="BL62" s="358">
        <f t="shared" si="31"/>
        <v>58</v>
      </c>
      <c r="BM62" s="358">
        <f t="shared" si="31"/>
        <v>38</v>
      </c>
      <c r="BN62" s="358">
        <f t="shared" si="31"/>
        <v>0</v>
      </c>
      <c r="BO62" s="358">
        <f t="shared" si="31"/>
        <v>144</v>
      </c>
      <c r="BP62" s="358">
        <f t="shared" si="31"/>
        <v>12</v>
      </c>
      <c r="BQ62" s="386">
        <f t="shared" si="31"/>
        <v>6</v>
      </c>
      <c r="BR62" s="777"/>
      <c r="BS62" s="777"/>
      <c r="BT62" s="777"/>
      <c r="BU62" s="777"/>
      <c r="BV62" s="777"/>
      <c r="BW62" s="777"/>
      <c r="BX62" s="777"/>
      <c r="BY62" s="777"/>
      <c r="BZ62" s="777"/>
      <c r="CA62" s="777"/>
      <c r="CB62" s="777"/>
      <c r="CC62" s="777"/>
      <c r="CD62" s="777"/>
      <c r="CE62" s="777"/>
      <c r="CF62" s="777"/>
      <c r="CG62" s="777"/>
      <c r="CH62" s="777"/>
      <c r="CI62" s="777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</row>
    <row r="63" spans="1:87" s="10" customFormat="1" ht="31.5" customHeight="1">
      <c r="A63" s="252"/>
      <c r="B63" s="295" t="s">
        <v>140</v>
      </c>
      <c r="C63" s="487"/>
      <c r="D63" s="488"/>
      <c r="E63" s="324"/>
      <c r="F63" s="489"/>
      <c r="G63" s="527">
        <f>N63+O63</f>
        <v>12</v>
      </c>
      <c r="H63" s="491"/>
      <c r="I63" s="492"/>
      <c r="J63" s="493"/>
      <c r="K63" s="493"/>
      <c r="L63" s="493"/>
      <c r="M63" s="493"/>
      <c r="N63" s="494">
        <v>6</v>
      </c>
      <c r="O63" s="495">
        <v>6</v>
      </c>
      <c r="P63" s="437"/>
      <c r="Q63" s="418"/>
      <c r="R63" s="418"/>
      <c r="S63" s="418"/>
      <c r="T63" s="418"/>
      <c r="U63" s="418"/>
      <c r="V63" s="418"/>
      <c r="W63" s="418"/>
      <c r="X63" s="438"/>
      <c r="Y63" s="424"/>
      <c r="Z63" s="418"/>
      <c r="AA63" s="255"/>
      <c r="AB63" s="255"/>
      <c r="AC63" s="255"/>
      <c r="AD63" s="255"/>
      <c r="AE63" s="255"/>
      <c r="AF63" s="255"/>
      <c r="AG63" s="255"/>
      <c r="AH63" s="254"/>
      <c r="AI63" s="254"/>
      <c r="AJ63" s="254"/>
      <c r="AK63" s="254"/>
      <c r="AL63" s="254"/>
      <c r="AM63" s="254"/>
      <c r="AN63" s="254"/>
      <c r="AO63" s="254"/>
      <c r="AP63" s="259"/>
      <c r="AQ63" s="261"/>
      <c r="AR63" s="254"/>
      <c r="AS63" s="254"/>
      <c r="AT63" s="254"/>
      <c r="AU63" s="254"/>
      <c r="AV63" s="254"/>
      <c r="AW63" s="254"/>
      <c r="AX63" s="254"/>
      <c r="AY63" s="259"/>
      <c r="AZ63" s="596"/>
      <c r="BA63" s="597"/>
      <c r="BB63" s="597"/>
      <c r="BC63" s="597"/>
      <c r="BD63" s="597"/>
      <c r="BE63" s="597"/>
      <c r="BF63" s="597"/>
      <c r="BG63" s="597"/>
      <c r="BH63" s="606"/>
      <c r="BI63" s="596">
        <f>BP63+BQ63</f>
        <v>12</v>
      </c>
      <c r="BJ63" s="597"/>
      <c r="BK63" s="597"/>
      <c r="BL63" s="597"/>
      <c r="BM63" s="597"/>
      <c r="BN63" s="597"/>
      <c r="BO63" s="597"/>
      <c r="BP63" s="597">
        <v>6</v>
      </c>
      <c r="BQ63" s="606">
        <v>6</v>
      </c>
      <c r="BR63" s="787"/>
      <c r="BS63" s="787"/>
      <c r="BT63" s="787"/>
      <c r="BU63" s="787"/>
      <c r="BV63" s="787"/>
      <c r="BW63" s="787"/>
      <c r="BX63" s="787"/>
      <c r="BY63" s="787"/>
      <c r="BZ63" s="787"/>
      <c r="CA63" s="787"/>
      <c r="CB63" s="629"/>
      <c r="CC63" s="629"/>
      <c r="CD63" s="629"/>
      <c r="CE63" s="629"/>
      <c r="CF63" s="629"/>
      <c r="CG63" s="629"/>
      <c r="CH63" s="629"/>
      <c r="CI63" s="629"/>
    </row>
    <row r="64" spans="1:87" s="10" customFormat="1" ht="66" customHeight="1">
      <c r="A64" s="291" t="s">
        <v>134</v>
      </c>
      <c r="B64" s="301" t="s">
        <v>133</v>
      </c>
      <c r="C64" s="917" t="s">
        <v>158</v>
      </c>
      <c r="D64" s="503"/>
      <c r="E64" s="503">
        <v>5</v>
      </c>
      <c r="F64" s="504"/>
      <c r="G64" s="528">
        <f>J64+K64+L64+N64+O64+M64+H64</f>
        <v>32</v>
      </c>
      <c r="H64" s="523"/>
      <c r="I64" s="507">
        <f>J64+K64</f>
        <v>32</v>
      </c>
      <c r="J64" s="500">
        <v>24</v>
      </c>
      <c r="K64" s="500">
        <v>8</v>
      </c>
      <c r="L64" s="524"/>
      <c r="M64" s="524"/>
      <c r="N64" s="525"/>
      <c r="O64" s="525"/>
      <c r="P64" s="188"/>
      <c r="Q64" s="432"/>
      <c r="R64" s="432"/>
      <c r="S64" s="432"/>
      <c r="T64" s="186"/>
      <c r="U64" s="186"/>
      <c r="V64" s="186"/>
      <c r="W64" s="186"/>
      <c r="X64" s="173"/>
      <c r="Y64" s="190"/>
      <c r="Z64" s="432"/>
      <c r="AA64" s="189"/>
      <c r="AB64" s="189"/>
      <c r="AC64" s="186"/>
      <c r="AD64" s="187"/>
      <c r="AE64" s="187"/>
      <c r="AF64" s="187"/>
      <c r="AG64" s="187"/>
      <c r="AH64" s="51"/>
      <c r="AI64" s="51"/>
      <c r="AJ64" s="51"/>
      <c r="AK64" s="51"/>
      <c r="AL64" s="51"/>
      <c r="AM64" s="51"/>
      <c r="AN64" s="51"/>
      <c r="AO64" s="51"/>
      <c r="AP64" s="82"/>
      <c r="AQ64" s="69"/>
      <c r="AR64" s="51"/>
      <c r="AS64" s="82"/>
      <c r="AT64" s="82"/>
      <c r="AU64" s="82"/>
      <c r="AV64" s="82"/>
      <c r="AW64" s="82"/>
      <c r="AX64" s="82"/>
      <c r="AY64" s="82"/>
      <c r="AZ64" s="590">
        <f>BC64+BD64+BE64+BG64+BH64+BF64+BA64</f>
        <v>32</v>
      </c>
      <c r="BA64" s="591"/>
      <c r="BB64" s="591">
        <f>BC64+BD64</f>
        <v>32</v>
      </c>
      <c r="BC64" s="591">
        <v>24</v>
      </c>
      <c r="BD64" s="591">
        <v>8</v>
      </c>
      <c r="BE64" s="591"/>
      <c r="BF64" s="591"/>
      <c r="BG64" s="591"/>
      <c r="BH64" s="592"/>
      <c r="BI64" s="590"/>
      <c r="BJ64" s="591"/>
      <c r="BK64" s="591"/>
      <c r="BL64" s="591"/>
      <c r="BM64" s="591"/>
      <c r="BN64" s="591"/>
      <c r="BO64" s="591"/>
      <c r="BP64" s="591"/>
      <c r="BQ64" s="595"/>
      <c r="BR64" s="790"/>
      <c r="BS64" s="790"/>
      <c r="BT64" s="790"/>
      <c r="BU64" s="790"/>
      <c r="BV64" s="790"/>
      <c r="BW64" s="790"/>
      <c r="BX64" s="790"/>
      <c r="BY64" s="790"/>
      <c r="BZ64" s="790"/>
      <c r="CA64" s="790"/>
      <c r="CB64" s="790"/>
      <c r="CC64" s="790"/>
      <c r="CD64" s="790"/>
      <c r="CE64" s="790"/>
      <c r="CF64" s="790"/>
      <c r="CG64" s="790"/>
      <c r="CH64" s="790"/>
      <c r="CI64" s="792"/>
    </row>
    <row r="65" spans="1:87" s="10" customFormat="1" ht="73.5" customHeight="1">
      <c r="A65" s="292" t="s">
        <v>135</v>
      </c>
      <c r="B65" s="302" t="s">
        <v>66</v>
      </c>
      <c r="C65" s="927"/>
      <c r="D65" s="503"/>
      <c r="E65" s="920" t="s">
        <v>157</v>
      </c>
      <c r="F65" s="504"/>
      <c r="G65" s="528">
        <f>J65+K65+L65+N65+O65+M65+H65</f>
        <v>108</v>
      </c>
      <c r="H65" s="523">
        <v>6</v>
      </c>
      <c r="I65" s="507">
        <f>J65+K65</f>
        <v>96</v>
      </c>
      <c r="J65" s="500">
        <v>58</v>
      </c>
      <c r="K65" s="500">
        <v>38</v>
      </c>
      <c r="L65" s="524"/>
      <c r="M65" s="524"/>
      <c r="N65" s="525">
        <v>6</v>
      </c>
      <c r="O65" s="525"/>
      <c r="P65" s="188"/>
      <c r="Q65" s="432"/>
      <c r="R65" s="432"/>
      <c r="S65" s="432"/>
      <c r="T65" s="186"/>
      <c r="U65" s="186"/>
      <c r="V65" s="186"/>
      <c r="W65" s="186"/>
      <c r="X65" s="173"/>
      <c r="Y65" s="190"/>
      <c r="Z65" s="432"/>
      <c r="AA65" s="189"/>
      <c r="AB65" s="189"/>
      <c r="AC65" s="186"/>
      <c r="AD65" s="187"/>
      <c r="AE65" s="187"/>
      <c r="AF65" s="187"/>
      <c r="AG65" s="187"/>
      <c r="AH65" s="51"/>
      <c r="AI65" s="51"/>
      <c r="AJ65" s="51"/>
      <c r="AK65" s="51"/>
      <c r="AL65" s="51"/>
      <c r="AM65" s="51"/>
      <c r="AN65" s="51"/>
      <c r="AO65" s="51"/>
      <c r="AP65" s="82"/>
      <c r="AQ65" s="69"/>
      <c r="AR65" s="51"/>
      <c r="AS65" s="82"/>
      <c r="AT65" s="82"/>
      <c r="AU65" s="82"/>
      <c r="AV65" s="82"/>
      <c r="AW65" s="82"/>
      <c r="AX65" s="82"/>
      <c r="AY65" s="82"/>
      <c r="AZ65" s="590"/>
      <c r="BA65" s="591"/>
      <c r="BB65" s="591"/>
      <c r="BC65" s="591"/>
      <c r="BD65" s="591"/>
      <c r="BE65" s="591"/>
      <c r="BF65" s="591"/>
      <c r="BG65" s="591"/>
      <c r="BH65" s="592"/>
      <c r="BI65" s="590">
        <f>BL65+BM65+BN65+BP65+BQ65+BO65+BJ65</f>
        <v>108</v>
      </c>
      <c r="BJ65" s="591">
        <v>6</v>
      </c>
      <c r="BK65" s="591">
        <f>BL65+BM65</f>
        <v>96</v>
      </c>
      <c r="BL65" s="591">
        <v>58</v>
      </c>
      <c r="BM65" s="591">
        <v>38</v>
      </c>
      <c r="BN65" s="591"/>
      <c r="BO65" s="591"/>
      <c r="BP65" s="591">
        <v>6</v>
      </c>
      <c r="BQ65" s="595"/>
      <c r="BR65" s="790"/>
      <c r="BS65" s="790"/>
      <c r="BT65" s="790"/>
      <c r="BU65" s="790"/>
      <c r="BV65" s="790"/>
      <c r="BW65" s="790"/>
      <c r="BX65" s="790"/>
      <c r="BY65" s="790"/>
      <c r="BZ65" s="790"/>
      <c r="CA65" s="790"/>
      <c r="CB65" s="790"/>
      <c r="CC65" s="790"/>
      <c r="CD65" s="790"/>
      <c r="CE65" s="790"/>
      <c r="CF65" s="790"/>
      <c r="CG65" s="790"/>
      <c r="CH65" s="790"/>
      <c r="CI65" s="792"/>
    </row>
    <row r="66" spans="1:87" s="10" customFormat="1" ht="24.75" customHeight="1">
      <c r="A66" s="293" t="s">
        <v>72</v>
      </c>
      <c r="B66" s="299" t="s">
        <v>69</v>
      </c>
      <c r="C66" s="926" t="s">
        <v>158</v>
      </c>
      <c r="D66" s="503"/>
      <c r="E66" s="942"/>
      <c r="F66" s="504"/>
      <c r="G66" s="528"/>
      <c r="H66" s="523"/>
      <c r="I66" s="507">
        <f>J66+K66</f>
        <v>0</v>
      </c>
      <c r="J66" s="500"/>
      <c r="K66" s="500"/>
      <c r="L66" s="524"/>
      <c r="M66" s="524"/>
      <c r="N66" s="525"/>
      <c r="O66" s="525"/>
      <c r="P66" s="188"/>
      <c r="Q66" s="432"/>
      <c r="R66" s="432"/>
      <c r="S66" s="432"/>
      <c r="T66" s="186"/>
      <c r="U66" s="186"/>
      <c r="V66" s="186"/>
      <c r="W66" s="186"/>
      <c r="X66" s="173"/>
      <c r="Y66" s="190"/>
      <c r="Z66" s="432"/>
      <c r="AA66" s="189"/>
      <c r="AB66" s="189"/>
      <c r="AC66" s="186"/>
      <c r="AD66" s="187"/>
      <c r="AE66" s="187"/>
      <c r="AF66" s="187"/>
      <c r="AG66" s="187"/>
      <c r="AH66" s="51"/>
      <c r="AI66" s="51"/>
      <c r="AJ66" s="51"/>
      <c r="AK66" s="51"/>
      <c r="AL66" s="51"/>
      <c r="AM66" s="51"/>
      <c r="AN66" s="51"/>
      <c r="AO66" s="51"/>
      <c r="AP66" s="82"/>
      <c r="AQ66" s="69"/>
      <c r="AR66" s="51"/>
      <c r="AS66" s="82"/>
      <c r="AT66" s="82"/>
      <c r="AU66" s="82"/>
      <c r="AV66" s="82"/>
      <c r="AW66" s="82"/>
      <c r="AX66" s="82"/>
      <c r="AY66" s="82"/>
      <c r="AZ66" s="590"/>
      <c r="BA66" s="591"/>
      <c r="BB66" s="591"/>
      <c r="BC66" s="591"/>
      <c r="BD66" s="591"/>
      <c r="BE66" s="591"/>
      <c r="BF66" s="591"/>
      <c r="BG66" s="591"/>
      <c r="BH66" s="592"/>
      <c r="BI66" s="590"/>
      <c r="BJ66" s="591"/>
      <c r="BK66" s="591">
        <f>BL66+BM66</f>
        <v>0</v>
      </c>
      <c r="BL66" s="591"/>
      <c r="BM66" s="591"/>
      <c r="BN66" s="591"/>
      <c r="BO66" s="591"/>
      <c r="BP66" s="591"/>
      <c r="BQ66" s="595"/>
      <c r="BR66" s="790"/>
      <c r="BS66" s="790"/>
      <c r="BT66" s="790"/>
      <c r="BU66" s="790"/>
      <c r="BV66" s="790"/>
      <c r="BW66" s="790"/>
      <c r="BX66" s="790"/>
      <c r="BY66" s="790"/>
      <c r="BZ66" s="790"/>
      <c r="CA66" s="790"/>
      <c r="CB66" s="790"/>
      <c r="CC66" s="790"/>
      <c r="CD66" s="790"/>
      <c r="CE66" s="790"/>
      <c r="CF66" s="790"/>
      <c r="CG66" s="790"/>
      <c r="CH66" s="790"/>
      <c r="CI66" s="792"/>
    </row>
    <row r="67" spans="1:87" s="10" customFormat="1" ht="26.25" customHeight="1">
      <c r="A67" s="362" t="s">
        <v>67</v>
      </c>
      <c r="B67" s="303" t="s">
        <v>0</v>
      </c>
      <c r="C67" s="927"/>
      <c r="D67" s="511"/>
      <c r="E67" s="943"/>
      <c r="F67" s="509"/>
      <c r="G67" s="532">
        <v>144</v>
      </c>
      <c r="H67" s="537"/>
      <c r="I67" s="515">
        <f>J67+K67</f>
        <v>0</v>
      </c>
      <c r="J67" s="516"/>
      <c r="K67" s="516"/>
      <c r="L67" s="538"/>
      <c r="M67" s="539">
        <v>144</v>
      </c>
      <c r="N67" s="540"/>
      <c r="O67" s="541"/>
      <c r="P67" s="188"/>
      <c r="Q67" s="432"/>
      <c r="R67" s="432"/>
      <c r="S67" s="432"/>
      <c r="T67" s="186"/>
      <c r="U67" s="186"/>
      <c r="V67" s="186"/>
      <c r="W67" s="186"/>
      <c r="X67" s="173"/>
      <c r="Y67" s="385"/>
      <c r="Z67" s="432"/>
      <c r="AA67" s="360"/>
      <c r="AB67" s="360"/>
      <c r="AC67" s="352"/>
      <c r="AD67" s="353"/>
      <c r="AE67" s="353"/>
      <c r="AF67" s="353"/>
      <c r="AG67" s="353"/>
      <c r="AH67" s="363"/>
      <c r="AI67" s="363"/>
      <c r="AJ67" s="363"/>
      <c r="AK67" s="363"/>
      <c r="AL67" s="363"/>
      <c r="AM67" s="363"/>
      <c r="AN67" s="363"/>
      <c r="AO67" s="363"/>
      <c r="AP67" s="364"/>
      <c r="AQ67" s="412"/>
      <c r="AR67" s="363"/>
      <c r="AS67" s="364"/>
      <c r="AT67" s="364"/>
      <c r="AU67" s="364"/>
      <c r="AV67" s="364"/>
      <c r="AW67" s="364"/>
      <c r="AX67" s="364"/>
      <c r="AY67" s="364"/>
      <c r="AZ67" s="590"/>
      <c r="BA67" s="591"/>
      <c r="BB67" s="591"/>
      <c r="BC67" s="591"/>
      <c r="BD67" s="591"/>
      <c r="BE67" s="591"/>
      <c r="BF67" s="591"/>
      <c r="BG67" s="591"/>
      <c r="BH67" s="592"/>
      <c r="BI67" s="593">
        <v>144</v>
      </c>
      <c r="BJ67" s="594"/>
      <c r="BK67" s="594">
        <f>BL67+BM67</f>
        <v>0</v>
      </c>
      <c r="BL67" s="594"/>
      <c r="BM67" s="594"/>
      <c r="BN67" s="594"/>
      <c r="BO67" s="594">
        <v>144</v>
      </c>
      <c r="BP67" s="594"/>
      <c r="BQ67" s="624"/>
      <c r="BR67" s="790"/>
      <c r="BS67" s="790"/>
      <c r="BT67" s="790"/>
      <c r="BU67" s="790"/>
      <c r="BV67" s="790"/>
      <c r="BW67" s="790"/>
      <c r="BX67" s="790"/>
      <c r="BY67" s="790"/>
      <c r="BZ67" s="790"/>
      <c r="CA67" s="792"/>
      <c r="CB67" s="791"/>
      <c r="CC67" s="791"/>
      <c r="CD67" s="791"/>
      <c r="CE67" s="791"/>
      <c r="CF67" s="791"/>
      <c r="CG67" s="792"/>
      <c r="CH67" s="791"/>
      <c r="CI67" s="791"/>
    </row>
    <row r="68" spans="1:122" s="370" customFormat="1" ht="72.75" customHeight="1">
      <c r="A68" s="67" t="s">
        <v>44</v>
      </c>
      <c r="B68" s="349" t="s">
        <v>68</v>
      </c>
      <c r="C68" s="483" t="s">
        <v>77</v>
      </c>
      <c r="D68" s="484"/>
      <c r="E68" s="484"/>
      <c r="F68" s="484">
        <v>7</v>
      </c>
      <c r="G68" s="58">
        <f>J68+K68+L68+N68+O68+M68+H68</f>
        <v>594</v>
      </c>
      <c r="H68" s="542">
        <f aca="true" t="shared" si="32" ref="H68:P68">SUM(H69:H73)</f>
        <v>10</v>
      </c>
      <c r="I68" s="542">
        <f t="shared" si="32"/>
        <v>200</v>
      </c>
      <c r="J68" s="542">
        <f t="shared" si="32"/>
        <v>106</v>
      </c>
      <c r="K68" s="542">
        <f t="shared" si="32"/>
        <v>94</v>
      </c>
      <c r="L68" s="542">
        <f t="shared" si="32"/>
        <v>0</v>
      </c>
      <c r="M68" s="542">
        <f t="shared" si="32"/>
        <v>360</v>
      </c>
      <c r="N68" s="542">
        <f t="shared" si="32"/>
        <v>18</v>
      </c>
      <c r="O68" s="543">
        <f t="shared" si="32"/>
        <v>6</v>
      </c>
      <c r="P68" s="413">
        <f t="shared" si="32"/>
        <v>0</v>
      </c>
      <c r="Q68" s="196">
        <f aca="true" t="shared" si="33" ref="Q68:BQ68">SUM(Q69:Q73)</f>
        <v>0</v>
      </c>
      <c r="R68" s="196">
        <f t="shared" si="33"/>
        <v>0</v>
      </c>
      <c r="S68" s="196">
        <f t="shared" si="33"/>
        <v>0</v>
      </c>
      <c r="T68" s="196">
        <f t="shared" si="33"/>
        <v>0</v>
      </c>
      <c r="U68" s="196">
        <f t="shared" si="33"/>
        <v>0</v>
      </c>
      <c r="V68" s="196">
        <f t="shared" si="33"/>
        <v>0</v>
      </c>
      <c r="W68" s="196">
        <f t="shared" si="33"/>
        <v>0</v>
      </c>
      <c r="X68" s="414">
        <f t="shared" si="33"/>
        <v>0</v>
      </c>
      <c r="Y68" s="426">
        <f t="shared" si="33"/>
        <v>0</v>
      </c>
      <c r="Z68" s="196">
        <f t="shared" si="33"/>
        <v>0</v>
      </c>
      <c r="AA68" s="196">
        <f t="shared" si="33"/>
        <v>0</v>
      </c>
      <c r="AB68" s="196">
        <f t="shared" si="33"/>
        <v>0</v>
      </c>
      <c r="AC68" s="196">
        <f t="shared" si="33"/>
        <v>0</v>
      </c>
      <c r="AD68" s="196">
        <f t="shared" si="33"/>
        <v>0</v>
      </c>
      <c r="AE68" s="196">
        <f t="shared" si="33"/>
        <v>0</v>
      </c>
      <c r="AF68" s="196">
        <f t="shared" si="33"/>
        <v>0</v>
      </c>
      <c r="AG68" s="196">
        <f t="shared" si="33"/>
        <v>0</v>
      </c>
      <c r="AH68" s="196">
        <f t="shared" si="33"/>
        <v>0</v>
      </c>
      <c r="AI68" s="196">
        <f t="shared" si="33"/>
        <v>0</v>
      </c>
      <c r="AJ68" s="196">
        <f t="shared" si="33"/>
        <v>0</v>
      </c>
      <c r="AK68" s="196">
        <f t="shared" si="33"/>
        <v>0</v>
      </c>
      <c r="AL68" s="196">
        <f t="shared" si="33"/>
        <v>0</v>
      </c>
      <c r="AM68" s="196">
        <f t="shared" si="33"/>
        <v>0</v>
      </c>
      <c r="AN68" s="196">
        <f t="shared" si="33"/>
        <v>0</v>
      </c>
      <c r="AO68" s="196">
        <f t="shared" si="33"/>
        <v>0</v>
      </c>
      <c r="AP68" s="387">
        <f t="shared" si="33"/>
        <v>0</v>
      </c>
      <c r="AQ68" s="413">
        <f t="shared" si="33"/>
        <v>82</v>
      </c>
      <c r="AR68" s="196">
        <f t="shared" si="33"/>
        <v>0</v>
      </c>
      <c r="AS68" s="196">
        <f t="shared" si="33"/>
        <v>82</v>
      </c>
      <c r="AT68" s="196">
        <f t="shared" si="33"/>
        <v>46</v>
      </c>
      <c r="AU68" s="196">
        <f t="shared" si="33"/>
        <v>36</v>
      </c>
      <c r="AV68" s="196">
        <f t="shared" si="33"/>
        <v>0</v>
      </c>
      <c r="AW68" s="196">
        <f t="shared" si="33"/>
        <v>0</v>
      </c>
      <c r="AX68" s="196">
        <f t="shared" si="33"/>
        <v>0</v>
      </c>
      <c r="AY68" s="387">
        <f t="shared" si="33"/>
        <v>0</v>
      </c>
      <c r="AZ68" s="413">
        <f t="shared" si="33"/>
        <v>226</v>
      </c>
      <c r="BA68" s="196">
        <f t="shared" si="33"/>
        <v>0</v>
      </c>
      <c r="BB68" s="196">
        <f t="shared" si="33"/>
        <v>82</v>
      </c>
      <c r="BC68" s="196">
        <f t="shared" si="33"/>
        <v>38</v>
      </c>
      <c r="BD68" s="196">
        <f t="shared" si="33"/>
        <v>44</v>
      </c>
      <c r="BE68" s="196">
        <f t="shared" si="33"/>
        <v>0</v>
      </c>
      <c r="BF68" s="196">
        <f t="shared" si="33"/>
        <v>0</v>
      </c>
      <c r="BG68" s="196">
        <f t="shared" si="33"/>
        <v>0</v>
      </c>
      <c r="BH68" s="387">
        <f t="shared" si="33"/>
        <v>0</v>
      </c>
      <c r="BI68" s="413">
        <f t="shared" si="33"/>
        <v>286</v>
      </c>
      <c r="BJ68" s="196">
        <f t="shared" si="33"/>
        <v>10</v>
      </c>
      <c r="BK68" s="196">
        <f t="shared" si="33"/>
        <v>36</v>
      </c>
      <c r="BL68" s="196">
        <f t="shared" si="33"/>
        <v>22</v>
      </c>
      <c r="BM68" s="196">
        <f t="shared" si="33"/>
        <v>14</v>
      </c>
      <c r="BN68" s="196">
        <f t="shared" si="33"/>
        <v>0</v>
      </c>
      <c r="BO68" s="196">
        <f t="shared" si="33"/>
        <v>216</v>
      </c>
      <c r="BP68" s="196">
        <f t="shared" si="33"/>
        <v>18</v>
      </c>
      <c r="BQ68" s="387">
        <f t="shared" si="33"/>
        <v>6</v>
      </c>
      <c r="BR68" s="793"/>
      <c r="BS68" s="793"/>
      <c r="BT68" s="793"/>
      <c r="BU68" s="793"/>
      <c r="BV68" s="793"/>
      <c r="BW68" s="793"/>
      <c r="BX68" s="793"/>
      <c r="BY68" s="793"/>
      <c r="BZ68" s="793"/>
      <c r="CA68" s="793"/>
      <c r="CB68" s="793"/>
      <c r="CC68" s="793"/>
      <c r="CD68" s="793"/>
      <c r="CE68" s="793"/>
      <c r="CF68" s="793"/>
      <c r="CG68" s="793"/>
      <c r="CH68" s="793"/>
      <c r="CI68" s="793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</row>
    <row r="69" spans="1:122" s="17" customFormat="1" ht="25.5" customHeight="1">
      <c r="A69" s="365"/>
      <c r="B69" s="295" t="s">
        <v>140</v>
      </c>
      <c r="C69" s="487"/>
      <c r="D69" s="488"/>
      <c r="E69" s="324"/>
      <c r="F69" s="489"/>
      <c r="G69" s="527">
        <f>N69+O69</f>
        <v>12</v>
      </c>
      <c r="H69" s="317"/>
      <c r="I69" s="544"/>
      <c r="J69" s="545"/>
      <c r="K69" s="545"/>
      <c r="L69" s="545"/>
      <c r="M69" s="545"/>
      <c r="N69" s="545">
        <v>6</v>
      </c>
      <c r="O69" s="546">
        <v>6</v>
      </c>
      <c r="P69" s="441"/>
      <c r="Q69" s="433"/>
      <c r="R69" s="433"/>
      <c r="S69" s="433"/>
      <c r="T69" s="433"/>
      <c r="U69" s="433"/>
      <c r="V69" s="433"/>
      <c r="W69" s="433"/>
      <c r="X69" s="442"/>
      <c r="Y69" s="427"/>
      <c r="Z69" s="433"/>
      <c r="AA69" s="368"/>
      <c r="AB69" s="368"/>
      <c r="AC69" s="368"/>
      <c r="AD69" s="368"/>
      <c r="AE69" s="368"/>
      <c r="AF69" s="368"/>
      <c r="AG69" s="368"/>
      <c r="AH69" s="367"/>
      <c r="AI69" s="367"/>
      <c r="AJ69" s="367"/>
      <c r="AK69" s="367"/>
      <c r="AL69" s="367"/>
      <c r="AM69" s="367"/>
      <c r="AN69" s="367"/>
      <c r="AO69" s="367"/>
      <c r="AP69" s="369"/>
      <c r="AQ69" s="366"/>
      <c r="AR69" s="367"/>
      <c r="AS69" s="367"/>
      <c r="AT69" s="367"/>
      <c r="AU69" s="367"/>
      <c r="AV69" s="367"/>
      <c r="AW69" s="367"/>
      <c r="AX69" s="367"/>
      <c r="AY69" s="369"/>
      <c r="AZ69" s="598"/>
      <c r="BA69" s="599"/>
      <c r="BB69" s="599"/>
      <c r="BC69" s="599"/>
      <c r="BD69" s="599"/>
      <c r="BE69" s="599"/>
      <c r="BF69" s="599"/>
      <c r="BG69" s="599"/>
      <c r="BH69" s="607"/>
      <c r="BI69" s="598">
        <f>BP69+BQ69</f>
        <v>12</v>
      </c>
      <c r="BJ69" s="599"/>
      <c r="BK69" s="599"/>
      <c r="BL69" s="599"/>
      <c r="BM69" s="599"/>
      <c r="BN69" s="599"/>
      <c r="BO69" s="599"/>
      <c r="BP69" s="599">
        <v>6</v>
      </c>
      <c r="BQ69" s="607">
        <v>6</v>
      </c>
      <c r="BR69" s="793"/>
      <c r="BS69" s="793"/>
      <c r="BT69" s="793"/>
      <c r="BU69" s="793"/>
      <c r="BV69" s="793"/>
      <c r="BW69" s="793"/>
      <c r="BX69" s="793"/>
      <c r="BY69" s="793"/>
      <c r="BZ69" s="793"/>
      <c r="CA69" s="790"/>
      <c r="CB69" s="790"/>
      <c r="CC69" s="790"/>
      <c r="CD69" s="790"/>
      <c r="CE69" s="790"/>
      <c r="CF69" s="790"/>
      <c r="CG69" s="790"/>
      <c r="CH69" s="790"/>
      <c r="CI69" s="79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</row>
    <row r="70" spans="1:122" s="17" customFormat="1" ht="55.5" customHeight="1">
      <c r="A70" s="291" t="s">
        <v>136</v>
      </c>
      <c r="B70" s="304" t="s">
        <v>138</v>
      </c>
      <c r="C70" s="464" t="s">
        <v>161</v>
      </c>
      <c r="D70" s="488"/>
      <c r="E70" s="941" t="s">
        <v>157</v>
      </c>
      <c r="F70" s="489"/>
      <c r="G70" s="519">
        <f>H70+J70+K70+L70+M70+N70+O70</f>
        <v>36</v>
      </c>
      <c r="H70" s="317">
        <v>4</v>
      </c>
      <c r="I70" s="499">
        <f>J70+K70</f>
        <v>26</v>
      </c>
      <c r="J70" s="500">
        <v>18</v>
      </c>
      <c r="K70" s="500">
        <v>8</v>
      </c>
      <c r="L70" s="501"/>
      <c r="M70" s="501"/>
      <c r="N70" s="502">
        <v>6</v>
      </c>
      <c r="O70" s="260"/>
      <c r="P70" s="188"/>
      <c r="Q70" s="432"/>
      <c r="R70" s="432"/>
      <c r="S70" s="432"/>
      <c r="T70" s="186"/>
      <c r="U70" s="186"/>
      <c r="V70" s="186"/>
      <c r="W70" s="186"/>
      <c r="X70" s="173"/>
      <c r="Y70" s="203"/>
      <c r="Z70" s="186"/>
      <c r="AA70" s="202"/>
      <c r="AB70" s="202"/>
      <c r="AC70" s="191"/>
      <c r="AD70" s="192"/>
      <c r="AE70" s="192"/>
      <c r="AF70" s="192"/>
      <c r="AG70" s="204"/>
      <c r="AH70" s="209"/>
      <c r="AI70" s="210"/>
      <c r="AJ70" s="210"/>
      <c r="AK70" s="211"/>
      <c r="AL70" s="212"/>
      <c r="AM70" s="212"/>
      <c r="AN70" s="212"/>
      <c r="AO70" s="212"/>
      <c r="AP70" s="212"/>
      <c r="AQ70" s="209">
        <f>AR70+AT70+AU70+AV70+AW70+AX70+AY70</f>
        <v>26</v>
      </c>
      <c r="AR70" s="211"/>
      <c r="AS70" s="212">
        <f>AT70+AU70</f>
        <v>26</v>
      </c>
      <c r="AT70" s="212">
        <v>18</v>
      </c>
      <c r="AU70" s="212">
        <v>8</v>
      </c>
      <c r="AV70" s="212"/>
      <c r="AW70" s="212"/>
      <c r="AX70" s="212"/>
      <c r="AY70" s="212"/>
      <c r="AZ70" s="590"/>
      <c r="BA70" s="591"/>
      <c r="BB70" s="591"/>
      <c r="BC70" s="591"/>
      <c r="BD70" s="591"/>
      <c r="BE70" s="591"/>
      <c r="BF70" s="591"/>
      <c r="BG70" s="591"/>
      <c r="BH70" s="592"/>
      <c r="BI70" s="590">
        <f>BJ70+BL70+BM70+BN70+BO70+BP70+BQ70</f>
        <v>10</v>
      </c>
      <c r="BJ70" s="591">
        <v>4</v>
      </c>
      <c r="BK70" s="591">
        <f>BL70+BM70</f>
        <v>0</v>
      </c>
      <c r="BL70" s="591">
        <v>0</v>
      </c>
      <c r="BM70" s="591">
        <v>0</v>
      </c>
      <c r="BN70" s="591"/>
      <c r="BO70" s="591"/>
      <c r="BP70" s="591">
        <v>6</v>
      </c>
      <c r="BQ70" s="592"/>
      <c r="BR70" s="790"/>
      <c r="BS70" s="790"/>
      <c r="BT70" s="790"/>
      <c r="BU70" s="790"/>
      <c r="BV70" s="790"/>
      <c r="BW70" s="790"/>
      <c r="BX70" s="790"/>
      <c r="BY70" s="790"/>
      <c r="BZ70" s="790"/>
      <c r="CA70" s="790"/>
      <c r="CB70" s="790"/>
      <c r="CC70" s="790"/>
      <c r="CD70" s="790"/>
      <c r="CE70" s="790"/>
      <c r="CF70" s="790"/>
      <c r="CG70" s="790"/>
      <c r="CH70" s="790"/>
      <c r="CI70" s="79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</row>
    <row r="71" spans="1:122" s="17" customFormat="1" ht="69" customHeight="1">
      <c r="A71" s="294" t="s">
        <v>137</v>
      </c>
      <c r="B71" s="299" t="s">
        <v>139</v>
      </c>
      <c r="C71" s="674" t="s">
        <v>217</v>
      </c>
      <c r="D71" s="503"/>
      <c r="E71" s="942"/>
      <c r="F71" s="504"/>
      <c r="G71" s="519">
        <f>H71+J71+K71+L71+M71+N71+O71</f>
        <v>186</v>
      </c>
      <c r="H71" s="318">
        <v>6</v>
      </c>
      <c r="I71" s="507">
        <f>J71+K71</f>
        <v>174</v>
      </c>
      <c r="J71" s="500">
        <v>88</v>
      </c>
      <c r="K71" s="500">
        <v>86</v>
      </c>
      <c r="L71" s="524"/>
      <c r="M71" s="524"/>
      <c r="N71" s="525">
        <v>6</v>
      </c>
      <c r="O71" s="72"/>
      <c r="P71" s="188"/>
      <c r="Q71" s="432"/>
      <c r="R71" s="432"/>
      <c r="S71" s="432"/>
      <c r="T71" s="186"/>
      <c r="U71" s="186"/>
      <c r="V71" s="186"/>
      <c r="W71" s="186"/>
      <c r="X71" s="173"/>
      <c r="Y71" s="172"/>
      <c r="Z71" s="186"/>
      <c r="AA71" s="171"/>
      <c r="AB71" s="171"/>
      <c r="AC71" s="186"/>
      <c r="AD71" s="187"/>
      <c r="AE71" s="187"/>
      <c r="AF71" s="187"/>
      <c r="AG71" s="173"/>
      <c r="AH71" s="23"/>
      <c r="AI71" s="59"/>
      <c r="AJ71" s="59"/>
      <c r="AK71" s="24"/>
      <c r="AL71" s="83"/>
      <c r="AM71" s="83"/>
      <c r="AN71" s="83"/>
      <c r="AO71" s="83"/>
      <c r="AP71" s="83"/>
      <c r="AQ71" s="23">
        <f>AT71+AU71+AV71+AX71+AY71+AW71+AR71</f>
        <v>56</v>
      </c>
      <c r="AR71" s="24"/>
      <c r="AS71" s="83">
        <f>AT71+AU71</f>
        <v>56</v>
      </c>
      <c r="AT71" s="83">
        <v>28</v>
      </c>
      <c r="AU71" s="83">
        <v>28</v>
      </c>
      <c r="AV71" s="83"/>
      <c r="AW71" s="83"/>
      <c r="AX71" s="83"/>
      <c r="AY71" s="83"/>
      <c r="AZ71" s="590">
        <f>BC71+BD71+BE71+BG71+BH71+BF71+BA71</f>
        <v>82</v>
      </c>
      <c r="BA71" s="591"/>
      <c r="BB71" s="591">
        <f>BC71+BD71</f>
        <v>82</v>
      </c>
      <c r="BC71" s="591">
        <v>38</v>
      </c>
      <c r="BD71" s="591">
        <v>44</v>
      </c>
      <c r="BE71" s="591"/>
      <c r="BF71" s="591"/>
      <c r="BG71" s="591"/>
      <c r="BH71" s="592"/>
      <c r="BI71" s="590">
        <f>BJ71+BL71+BM71+BN71+BO71+BP71+BQ71</f>
        <v>48</v>
      </c>
      <c r="BJ71" s="591">
        <v>6</v>
      </c>
      <c r="BK71" s="591">
        <f>BL71+BM71</f>
        <v>36</v>
      </c>
      <c r="BL71" s="591">
        <v>22</v>
      </c>
      <c r="BM71" s="591">
        <v>14</v>
      </c>
      <c r="BN71" s="591"/>
      <c r="BO71" s="591"/>
      <c r="BP71" s="591">
        <v>6</v>
      </c>
      <c r="BQ71" s="592"/>
      <c r="BR71" s="790"/>
      <c r="BS71" s="790"/>
      <c r="BT71" s="790"/>
      <c r="BU71" s="790"/>
      <c r="BV71" s="790"/>
      <c r="BW71" s="790"/>
      <c r="BX71" s="790"/>
      <c r="BY71" s="790"/>
      <c r="BZ71" s="790"/>
      <c r="CA71" s="790"/>
      <c r="CB71" s="790"/>
      <c r="CC71" s="790"/>
      <c r="CD71" s="790"/>
      <c r="CE71" s="790"/>
      <c r="CF71" s="790"/>
      <c r="CG71" s="790"/>
      <c r="CH71" s="790"/>
      <c r="CI71" s="79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</row>
    <row r="72" spans="1:122" s="17" customFormat="1" ht="27.75" customHeight="1">
      <c r="A72" s="182" t="s">
        <v>73</v>
      </c>
      <c r="B72" s="299" t="s">
        <v>69</v>
      </c>
      <c r="C72" s="926" t="s">
        <v>158</v>
      </c>
      <c r="D72" s="503"/>
      <c r="E72" s="942"/>
      <c r="F72" s="504"/>
      <c r="G72" s="528"/>
      <c r="H72" s="318"/>
      <c r="I72" s="507">
        <f>J72+K72</f>
        <v>0</v>
      </c>
      <c r="J72" s="500"/>
      <c r="K72" s="500"/>
      <c r="L72" s="524"/>
      <c r="M72" s="524"/>
      <c r="N72" s="525"/>
      <c r="O72" s="72"/>
      <c r="P72" s="188"/>
      <c r="Q72" s="432"/>
      <c r="R72" s="432"/>
      <c r="S72" s="432"/>
      <c r="T72" s="186"/>
      <c r="U72" s="186"/>
      <c r="V72" s="186"/>
      <c r="W72" s="186"/>
      <c r="X72" s="173"/>
      <c r="Y72" s="172"/>
      <c r="Z72" s="186"/>
      <c r="AA72" s="171"/>
      <c r="AB72" s="171"/>
      <c r="AC72" s="186"/>
      <c r="AD72" s="187"/>
      <c r="AE72" s="187"/>
      <c r="AF72" s="187"/>
      <c r="AG72" s="173"/>
      <c r="AH72" s="23"/>
      <c r="AI72" s="59"/>
      <c r="AJ72" s="59"/>
      <c r="AK72" s="24"/>
      <c r="AL72" s="83"/>
      <c r="AM72" s="83"/>
      <c r="AN72" s="83"/>
      <c r="AO72" s="83"/>
      <c r="AP72" s="83"/>
      <c r="AQ72" s="23"/>
      <c r="AR72" s="24"/>
      <c r="AS72" s="83"/>
      <c r="AT72" s="83"/>
      <c r="AU72" s="83"/>
      <c r="AV72" s="83"/>
      <c r="AW72" s="83"/>
      <c r="AX72" s="83"/>
      <c r="AY72" s="83"/>
      <c r="AZ72" s="590"/>
      <c r="BA72" s="591"/>
      <c r="BB72" s="591"/>
      <c r="BC72" s="591"/>
      <c r="BD72" s="591"/>
      <c r="BE72" s="591"/>
      <c r="BF72" s="591"/>
      <c r="BG72" s="591"/>
      <c r="BH72" s="592"/>
      <c r="BI72" s="590"/>
      <c r="BJ72" s="591"/>
      <c r="BK72" s="591">
        <f>BL72+BM72</f>
        <v>0</v>
      </c>
      <c r="BL72" s="591"/>
      <c r="BM72" s="591"/>
      <c r="BN72" s="591"/>
      <c r="BO72" s="591"/>
      <c r="BP72" s="591"/>
      <c r="BQ72" s="592"/>
      <c r="BR72" s="790"/>
      <c r="BS72" s="790"/>
      <c r="BT72" s="790"/>
      <c r="BU72" s="790"/>
      <c r="BV72" s="790"/>
      <c r="BW72" s="790"/>
      <c r="BX72" s="790"/>
      <c r="BY72" s="790"/>
      <c r="BZ72" s="790"/>
      <c r="CA72" s="790"/>
      <c r="CB72" s="790"/>
      <c r="CC72" s="790"/>
      <c r="CD72" s="790"/>
      <c r="CE72" s="790"/>
      <c r="CF72" s="790"/>
      <c r="CG72" s="790"/>
      <c r="CH72" s="790"/>
      <c r="CI72" s="79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</row>
    <row r="73" spans="1:122" s="17" customFormat="1" ht="21.75" customHeight="1" thickBot="1">
      <c r="A73" s="375" t="s">
        <v>45</v>
      </c>
      <c r="B73" s="303" t="s">
        <v>0</v>
      </c>
      <c r="C73" s="927"/>
      <c r="D73" s="511"/>
      <c r="E73" s="943"/>
      <c r="F73" s="510"/>
      <c r="G73" s="532">
        <v>360</v>
      </c>
      <c r="H73" s="321"/>
      <c r="I73" s="515">
        <f>J73+K73</f>
        <v>0</v>
      </c>
      <c r="J73" s="547"/>
      <c r="K73" s="547"/>
      <c r="L73" s="508"/>
      <c r="M73" s="508">
        <v>360</v>
      </c>
      <c r="N73" s="509"/>
      <c r="O73" s="81"/>
      <c r="P73" s="443"/>
      <c r="Q73" s="444"/>
      <c r="R73" s="444"/>
      <c r="S73" s="444"/>
      <c r="T73" s="445"/>
      <c r="U73" s="445"/>
      <c r="V73" s="445"/>
      <c r="W73" s="445"/>
      <c r="X73" s="446"/>
      <c r="Y73" s="356"/>
      <c r="Z73" s="186"/>
      <c r="AA73" s="351"/>
      <c r="AB73" s="351"/>
      <c r="AC73" s="352"/>
      <c r="AD73" s="353"/>
      <c r="AE73" s="353"/>
      <c r="AF73" s="353"/>
      <c r="AG73" s="347"/>
      <c r="AH73" s="376"/>
      <c r="AI73" s="305"/>
      <c r="AJ73" s="305"/>
      <c r="AK73" s="262"/>
      <c r="AL73" s="377"/>
      <c r="AM73" s="377"/>
      <c r="AN73" s="377"/>
      <c r="AO73" s="377"/>
      <c r="AP73" s="377"/>
      <c r="AQ73" s="415"/>
      <c r="AR73" s="416"/>
      <c r="AS73" s="417"/>
      <c r="AT73" s="417"/>
      <c r="AU73" s="417"/>
      <c r="AV73" s="417"/>
      <c r="AW73" s="417"/>
      <c r="AX73" s="417"/>
      <c r="AY73" s="417"/>
      <c r="AZ73" s="590">
        <v>144</v>
      </c>
      <c r="BA73" s="591"/>
      <c r="BB73" s="591"/>
      <c r="BC73" s="591"/>
      <c r="BD73" s="591"/>
      <c r="BE73" s="591"/>
      <c r="BF73" s="591"/>
      <c r="BG73" s="591"/>
      <c r="BH73" s="592"/>
      <c r="BI73" s="590">
        <v>216</v>
      </c>
      <c r="BJ73" s="591"/>
      <c r="BK73" s="591">
        <f>BL73+BM73</f>
        <v>0</v>
      </c>
      <c r="BL73" s="591"/>
      <c r="BM73" s="591"/>
      <c r="BN73" s="591"/>
      <c r="BO73" s="591">
        <v>216</v>
      </c>
      <c r="BP73" s="591"/>
      <c r="BQ73" s="592"/>
      <c r="BR73" s="790"/>
      <c r="BS73" s="790"/>
      <c r="BT73" s="790"/>
      <c r="BU73" s="790"/>
      <c r="BV73" s="790"/>
      <c r="BW73" s="790"/>
      <c r="BX73" s="790"/>
      <c r="BY73" s="790"/>
      <c r="BZ73" s="790"/>
      <c r="CA73" s="790"/>
      <c r="CB73" s="790"/>
      <c r="CC73" s="790"/>
      <c r="CD73" s="790"/>
      <c r="CE73" s="790"/>
      <c r="CF73" s="790"/>
      <c r="CG73" s="790"/>
      <c r="CH73" s="790"/>
      <c r="CI73" s="79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</row>
    <row r="74" spans="1:122" s="17" customFormat="1" ht="30" customHeight="1">
      <c r="A74" s="828" t="s">
        <v>221</v>
      </c>
      <c r="B74" s="828" t="s">
        <v>222</v>
      </c>
      <c r="C74" s="829"/>
      <c r="D74" s="830"/>
      <c r="E74" s="830"/>
      <c r="F74" s="830"/>
      <c r="G74" s="831"/>
      <c r="H74" s="830"/>
      <c r="I74" s="831"/>
      <c r="J74" s="832"/>
      <c r="K74" s="832"/>
      <c r="L74" s="830"/>
      <c r="M74" s="831"/>
      <c r="N74" s="830"/>
      <c r="O74" s="833"/>
      <c r="P74" s="834"/>
      <c r="Q74" s="834"/>
      <c r="R74" s="834"/>
      <c r="S74" s="834"/>
      <c r="T74" s="834"/>
      <c r="U74" s="834"/>
      <c r="V74" s="834"/>
      <c r="W74" s="834"/>
      <c r="X74" s="834"/>
      <c r="Y74" s="834"/>
      <c r="Z74" s="834"/>
      <c r="AA74" s="834"/>
      <c r="AB74" s="834"/>
      <c r="AC74" s="834"/>
      <c r="AD74" s="834"/>
      <c r="AE74" s="834"/>
      <c r="AF74" s="834"/>
      <c r="AG74" s="834"/>
      <c r="AH74" s="835"/>
      <c r="AI74" s="836"/>
      <c r="AJ74" s="836"/>
      <c r="AK74" s="836"/>
      <c r="AL74" s="836"/>
      <c r="AM74" s="836"/>
      <c r="AN74" s="836"/>
      <c r="AO74" s="836"/>
      <c r="AP74" s="836"/>
      <c r="AQ74" s="833"/>
      <c r="AR74" s="836"/>
      <c r="AS74" s="836"/>
      <c r="AT74" s="836"/>
      <c r="AU74" s="836"/>
      <c r="AV74" s="836"/>
      <c r="AW74" s="830"/>
      <c r="AX74" s="836"/>
      <c r="AY74" s="836"/>
      <c r="AZ74" s="837"/>
      <c r="BA74" s="837"/>
      <c r="BB74" s="837"/>
      <c r="BC74" s="837"/>
      <c r="BD74" s="837"/>
      <c r="BE74" s="837"/>
      <c r="BF74" s="837"/>
      <c r="BG74" s="837"/>
      <c r="BH74" s="837"/>
      <c r="BI74" s="838"/>
      <c r="BJ74" s="837"/>
      <c r="BK74" s="837"/>
      <c r="BL74" s="837"/>
      <c r="BM74" s="837"/>
      <c r="BN74" s="837"/>
      <c r="BO74" s="837"/>
      <c r="BP74" s="837"/>
      <c r="BQ74" s="837"/>
      <c r="BR74" s="837"/>
      <c r="BS74" s="837"/>
      <c r="BT74" s="837"/>
      <c r="BU74" s="837"/>
      <c r="BV74" s="837"/>
      <c r="BW74" s="837"/>
      <c r="BX74" s="837"/>
      <c r="BY74" s="837"/>
      <c r="BZ74" s="837"/>
      <c r="CA74" s="837"/>
      <c r="CB74" s="837"/>
      <c r="CC74" s="837"/>
      <c r="CD74" s="837"/>
      <c r="CE74" s="837"/>
      <c r="CF74" s="837"/>
      <c r="CG74" s="837"/>
      <c r="CH74" s="837"/>
      <c r="CI74" s="837"/>
      <c r="CJ74" s="10"/>
      <c r="CK74" s="10"/>
      <c r="CL74" s="810"/>
      <c r="CM74" s="811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</row>
    <row r="75" spans="1:122" s="370" customFormat="1" ht="85.5" customHeight="1">
      <c r="A75" s="67" t="s">
        <v>207</v>
      </c>
      <c r="B75" s="349" t="s">
        <v>227</v>
      </c>
      <c r="C75" s="483" t="s">
        <v>77</v>
      </c>
      <c r="D75" s="484"/>
      <c r="E75" s="484"/>
      <c r="F75" s="484">
        <v>7</v>
      </c>
      <c r="G75" s="58">
        <f>J75+K75+L75+N75+O75+M75+H75</f>
        <v>194</v>
      </c>
      <c r="H75" s="542">
        <f aca="true" t="shared" si="34" ref="H75:P75">SUM(H76:H80)</f>
        <v>0</v>
      </c>
      <c r="I75" s="542">
        <f t="shared" si="34"/>
        <v>116</v>
      </c>
      <c r="J75" s="542">
        <f t="shared" si="34"/>
        <v>46</v>
      </c>
      <c r="K75" s="542">
        <f t="shared" si="34"/>
        <v>70</v>
      </c>
      <c r="L75" s="542">
        <f t="shared" si="34"/>
        <v>0</v>
      </c>
      <c r="M75" s="542">
        <f t="shared" si="34"/>
        <v>72</v>
      </c>
      <c r="N75" s="542">
        <f t="shared" si="34"/>
        <v>0</v>
      </c>
      <c r="O75" s="543">
        <f t="shared" si="34"/>
        <v>6</v>
      </c>
      <c r="P75" s="413">
        <f t="shared" si="34"/>
        <v>0</v>
      </c>
      <c r="Q75" s="196">
        <f aca="true" t="shared" si="35" ref="Q75:BQ75">SUM(Q76:Q80)</f>
        <v>0</v>
      </c>
      <c r="R75" s="196">
        <f t="shared" si="35"/>
        <v>0</v>
      </c>
      <c r="S75" s="196">
        <f t="shared" si="35"/>
        <v>0</v>
      </c>
      <c r="T75" s="196">
        <f t="shared" si="35"/>
        <v>0</v>
      </c>
      <c r="U75" s="196">
        <f t="shared" si="35"/>
        <v>0</v>
      </c>
      <c r="V75" s="196">
        <f t="shared" si="35"/>
        <v>0</v>
      </c>
      <c r="W75" s="196">
        <f t="shared" si="35"/>
        <v>0</v>
      </c>
      <c r="X75" s="414">
        <f t="shared" si="35"/>
        <v>0</v>
      </c>
      <c r="Y75" s="426">
        <f t="shared" si="35"/>
        <v>0</v>
      </c>
      <c r="Z75" s="196">
        <f t="shared" si="35"/>
        <v>0</v>
      </c>
      <c r="AA75" s="196">
        <f t="shared" si="35"/>
        <v>0</v>
      </c>
      <c r="AB75" s="196">
        <f t="shared" si="35"/>
        <v>0</v>
      </c>
      <c r="AC75" s="196">
        <f t="shared" si="35"/>
        <v>0</v>
      </c>
      <c r="AD75" s="196">
        <f t="shared" si="35"/>
        <v>0</v>
      </c>
      <c r="AE75" s="196">
        <f t="shared" si="35"/>
        <v>0</v>
      </c>
      <c r="AF75" s="196">
        <f t="shared" si="35"/>
        <v>0</v>
      </c>
      <c r="AG75" s="196">
        <f t="shared" si="35"/>
        <v>0</v>
      </c>
      <c r="AH75" s="196">
        <f t="shared" si="35"/>
        <v>0</v>
      </c>
      <c r="AI75" s="196">
        <f t="shared" si="35"/>
        <v>0</v>
      </c>
      <c r="AJ75" s="196">
        <f t="shared" si="35"/>
        <v>0</v>
      </c>
      <c r="AK75" s="196">
        <f t="shared" si="35"/>
        <v>0</v>
      </c>
      <c r="AL75" s="196">
        <f t="shared" si="35"/>
        <v>0</v>
      </c>
      <c r="AM75" s="196">
        <f t="shared" si="35"/>
        <v>0</v>
      </c>
      <c r="AN75" s="196">
        <f t="shared" si="35"/>
        <v>0</v>
      </c>
      <c r="AO75" s="196">
        <f t="shared" si="35"/>
        <v>0</v>
      </c>
      <c r="AP75" s="387">
        <f t="shared" si="35"/>
        <v>0</v>
      </c>
      <c r="AQ75" s="413">
        <f t="shared" si="35"/>
        <v>0</v>
      </c>
      <c r="AR75" s="196">
        <f t="shared" si="35"/>
        <v>0</v>
      </c>
      <c r="AS75" s="196">
        <f t="shared" si="35"/>
        <v>0</v>
      </c>
      <c r="AT75" s="196">
        <f t="shared" si="35"/>
        <v>0</v>
      </c>
      <c r="AU75" s="196">
        <f t="shared" si="35"/>
        <v>0</v>
      </c>
      <c r="AV75" s="196">
        <f t="shared" si="35"/>
        <v>0</v>
      </c>
      <c r="AW75" s="196">
        <f t="shared" si="35"/>
        <v>0</v>
      </c>
      <c r="AX75" s="196">
        <f t="shared" si="35"/>
        <v>0</v>
      </c>
      <c r="AY75" s="387">
        <f t="shared" si="35"/>
        <v>0</v>
      </c>
      <c r="AZ75" s="413">
        <f t="shared" si="35"/>
        <v>60</v>
      </c>
      <c r="BA75" s="196">
        <f t="shared" si="35"/>
        <v>0</v>
      </c>
      <c r="BB75" s="196">
        <f t="shared" si="35"/>
        <v>60</v>
      </c>
      <c r="BC75" s="196">
        <f t="shared" si="35"/>
        <v>26</v>
      </c>
      <c r="BD75" s="196">
        <f t="shared" si="35"/>
        <v>34</v>
      </c>
      <c r="BE75" s="196">
        <f t="shared" si="35"/>
        <v>0</v>
      </c>
      <c r="BF75" s="196">
        <f t="shared" si="35"/>
        <v>0</v>
      </c>
      <c r="BG75" s="196">
        <f t="shared" si="35"/>
        <v>0</v>
      </c>
      <c r="BH75" s="387">
        <f t="shared" si="35"/>
        <v>0</v>
      </c>
      <c r="BI75" s="413">
        <f t="shared" si="35"/>
        <v>134</v>
      </c>
      <c r="BJ75" s="196">
        <f t="shared" si="35"/>
        <v>0</v>
      </c>
      <c r="BK75" s="196">
        <f t="shared" si="35"/>
        <v>56</v>
      </c>
      <c r="BL75" s="196">
        <f t="shared" si="35"/>
        <v>20</v>
      </c>
      <c r="BM75" s="196">
        <f t="shared" si="35"/>
        <v>36</v>
      </c>
      <c r="BN75" s="196">
        <f t="shared" si="35"/>
        <v>0</v>
      </c>
      <c r="BO75" s="196">
        <f t="shared" si="35"/>
        <v>72</v>
      </c>
      <c r="BP75" s="196">
        <f t="shared" si="35"/>
        <v>0</v>
      </c>
      <c r="BQ75" s="387">
        <f t="shared" si="35"/>
        <v>6</v>
      </c>
      <c r="BR75" s="793"/>
      <c r="BS75" s="793"/>
      <c r="BT75" s="793"/>
      <c r="BU75" s="793"/>
      <c r="BV75" s="793"/>
      <c r="BW75" s="793"/>
      <c r="BX75" s="793"/>
      <c r="BY75" s="793"/>
      <c r="BZ75" s="793"/>
      <c r="CA75" s="793"/>
      <c r="CB75" s="793"/>
      <c r="CC75" s="793"/>
      <c r="CD75" s="793"/>
      <c r="CE75" s="793"/>
      <c r="CF75" s="793"/>
      <c r="CG75" s="793"/>
      <c r="CH75" s="793"/>
      <c r="CI75" s="793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</row>
    <row r="76" spans="1:122" s="17" customFormat="1" ht="25.5" customHeight="1">
      <c r="A76" s="365"/>
      <c r="B76" s="295" t="s">
        <v>140</v>
      </c>
      <c r="C76" s="487"/>
      <c r="D76" s="488"/>
      <c r="E76" s="324"/>
      <c r="F76" s="489"/>
      <c r="G76" s="527">
        <f>N76+O76</f>
        <v>6</v>
      </c>
      <c r="H76" s="317"/>
      <c r="I76" s="544"/>
      <c r="J76" s="545"/>
      <c r="K76" s="545"/>
      <c r="L76" s="545"/>
      <c r="M76" s="545"/>
      <c r="N76" s="545"/>
      <c r="O76" s="546">
        <v>6</v>
      </c>
      <c r="P76" s="441"/>
      <c r="Q76" s="433"/>
      <c r="R76" s="433"/>
      <c r="S76" s="433"/>
      <c r="T76" s="433"/>
      <c r="U76" s="433"/>
      <c r="V76" s="433"/>
      <c r="W76" s="433"/>
      <c r="X76" s="442"/>
      <c r="Y76" s="427"/>
      <c r="Z76" s="433"/>
      <c r="AA76" s="368"/>
      <c r="AB76" s="368"/>
      <c r="AC76" s="368"/>
      <c r="AD76" s="368"/>
      <c r="AE76" s="368"/>
      <c r="AF76" s="368"/>
      <c r="AG76" s="368"/>
      <c r="AH76" s="367"/>
      <c r="AI76" s="367"/>
      <c r="AJ76" s="367"/>
      <c r="AK76" s="367"/>
      <c r="AL76" s="367"/>
      <c r="AM76" s="367"/>
      <c r="AN76" s="367"/>
      <c r="AO76" s="367"/>
      <c r="AP76" s="369"/>
      <c r="AQ76" s="366"/>
      <c r="AR76" s="367"/>
      <c r="AS76" s="367"/>
      <c r="AT76" s="367"/>
      <c r="AU76" s="367"/>
      <c r="AV76" s="367"/>
      <c r="AW76" s="367"/>
      <c r="AX76" s="367"/>
      <c r="AY76" s="369"/>
      <c r="AZ76" s="598"/>
      <c r="BA76" s="599"/>
      <c r="BB76" s="599"/>
      <c r="BC76" s="599"/>
      <c r="BD76" s="599"/>
      <c r="BE76" s="599"/>
      <c r="BF76" s="599"/>
      <c r="BG76" s="599"/>
      <c r="BH76" s="607"/>
      <c r="BI76" s="598">
        <f>BP76+BQ76</f>
        <v>6</v>
      </c>
      <c r="BJ76" s="599"/>
      <c r="BK76" s="599"/>
      <c r="BL76" s="599"/>
      <c r="BM76" s="599"/>
      <c r="BN76" s="599"/>
      <c r="BO76" s="599"/>
      <c r="BP76" s="599"/>
      <c r="BQ76" s="607">
        <v>6</v>
      </c>
      <c r="BR76" s="793"/>
      <c r="BS76" s="793"/>
      <c r="BT76" s="793"/>
      <c r="BU76" s="793"/>
      <c r="BV76" s="793"/>
      <c r="BW76" s="793"/>
      <c r="BX76" s="793"/>
      <c r="BY76" s="793"/>
      <c r="BZ76" s="793"/>
      <c r="CA76" s="790"/>
      <c r="CB76" s="790"/>
      <c r="CC76" s="790"/>
      <c r="CD76" s="790"/>
      <c r="CE76" s="790"/>
      <c r="CF76" s="790"/>
      <c r="CG76" s="790"/>
      <c r="CH76" s="790"/>
      <c r="CI76" s="79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</row>
    <row r="77" spans="1:122" s="17" customFormat="1" ht="55.5" customHeight="1">
      <c r="A77" s="291" t="s">
        <v>208</v>
      </c>
      <c r="B77" s="304" t="s">
        <v>209</v>
      </c>
      <c r="C77" s="678" t="s">
        <v>95</v>
      </c>
      <c r="D77" s="488"/>
      <c r="E77" s="941" t="s">
        <v>157</v>
      </c>
      <c r="F77" s="489"/>
      <c r="G77" s="519">
        <f>H77+J77+K77+L77+M77+N77+O77</f>
        <v>80</v>
      </c>
      <c r="H77" s="317"/>
      <c r="I77" s="499">
        <f>J77+K77</f>
        <v>80</v>
      </c>
      <c r="J77" s="500">
        <v>34</v>
      </c>
      <c r="K77" s="500">
        <v>46</v>
      </c>
      <c r="L77" s="501"/>
      <c r="M77" s="501"/>
      <c r="N77" s="502"/>
      <c r="O77" s="260"/>
      <c r="P77" s="188"/>
      <c r="Q77" s="432"/>
      <c r="R77" s="432"/>
      <c r="S77" s="432"/>
      <c r="T77" s="186"/>
      <c r="U77" s="186"/>
      <c r="V77" s="186"/>
      <c r="W77" s="186"/>
      <c r="X77" s="173"/>
      <c r="Y77" s="203"/>
      <c r="Z77" s="186"/>
      <c r="AA77" s="202"/>
      <c r="AB77" s="202"/>
      <c r="AC77" s="191"/>
      <c r="AD77" s="192"/>
      <c r="AE77" s="192"/>
      <c r="AF77" s="192"/>
      <c r="AG77" s="204"/>
      <c r="AH77" s="209"/>
      <c r="AI77" s="210"/>
      <c r="AJ77" s="210"/>
      <c r="AK77" s="211"/>
      <c r="AL77" s="212"/>
      <c r="AM77" s="212"/>
      <c r="AN77" s="212"/>
      <c r="AO77" s="212"/>
      <c r="AP77" s="212"/>
      <c r="AQ77" s="209"/>
      <c r="AR77" s="211"/>
      <c r="AS77" s="212"/>
      <c r="AT77" s="212"/>
      <c r="AU77" s="212"/>
      <c r="AV77" s="212"/>
      <c r="AW77" s="212"/>
      <c r="AX77" s="212"/>
      <c r="AY77" s="212"/>
      <c r="AZ77" s="590">
        <f>BA77+BC77+BD77+BE77+BF77+BG77+BH77</f>
        <v>42</v>
      </c>
      <c r="BA77" s="591"/>
      <c r="BB77" s="591">
        <f>BC77+BD77</f>
        <v>42</v>
      </c>
      <c r="BC77" s="591">
        <v>20</v>
      </c>
      <c r="BD77" s="591">
        <v>22</v>
      </c>
      <c r="BE77" s="591"/>
      <c r="BF77" s="591"/>
      <c r="BG77" s="591"/>
      <c r="BH77" s="592"/>
      <c r="BI77" s="264">
        <f>BJ77+BL77+BM77+BN77+BO77+BP77+BQ77</f>
        <v>38</v>
      </c>
      <c r="BJ77" s="591"/>
      <c r="BK77" s="591">
        <f>BL77+BM77</f>
        <v>38</v>
      </c>
      <c r="BL77" s="591">
        <v>14</v>
      </c>
      <c r="BM77" s="591">
        <v>24</v>
      </c>
      <c r="BN77" s="591"/>
      <c r="BO77" s="591"/>
      <c r="BP77" s="591"/>
      <c r="BQ77" s="592"/>
      <c r="BR77" s="790"/>
      <c r="BS77" s="790"/>
      <c r="BT77" s="790"/>
      <c r="BU77" s="790"/>
      <c r="BV77" s="790"/>
      <c r="BW77" s="790"/>
      <c r="BX77" s="790"/>
      <c r="BY77" s="790"/>
      <c r="BZ77" s="790"/>
      <c r="CA77" s="790"/>
      <c r="CB77" s="790"/>
      <c r="CC77" s="790"/>
      <c r="CD77" s="790"/>
      <c r="CE77" s="790"/>
      <c r="CF77" s="790"/>
      <c r="CG77" s="790"/>
      <c r="CH77" s="790"/>
      <c r="CI77" s="79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</row>
    <row r="78" spans="1:122" s="17" customFormat="1" ht="69" customHeight="1">
      <c r="A78" s="291" t="s">
        <v>210</v>
      </c>
      <c r="B78" s="299" t="s">
        <v>226</v>
      </c>
      <c r="C78" s="678" t="s">
        <v>95</v>
      </c>
      <c r="D78" s="503"/>
      <c r="E78" s="943"/>
      <c r="F78" s="504"/>
      <c r="G78" s="519">
        <f>H78+J78+K78+L78+M78+N78+O78</f>
        <v>36</v>
      </c>
      <c r="H78" s="318"/>
      <c r="I78" s="507">
        <f>J78+K78</f>
        <v>36</v>
      </c>
      <c r="J78" s="500">
        <v>12</v>
      </c>
      <c r="K78" s="500">
        <v>24</v>
      </c>
      <c r="L78" s="524"/>
      <c r="M78" s="524"/>
      <c r="N78" s="525"/>
      <c r="O78" s="72"/>
      <c r="P78" s="188"/>
      <c r="Q78" s="432"/>
      <c r="R78" s="432"/>
      <c r="S78" s="432"/>
      <c r="T78" s="186"/>
      <c r="U78" s="186"/>
      <c r="V78" s="186"/>
      <c r="W78" s="186"/>
      <c r="X78" s="173"/>
      <c r="Y78" s="172"/>
      <c r="Z78" s="186"/>
      <c r="AA78" s="171"/>
      <c r="AB78" s="171"/>
      <c r="AC78" s="186"/>
      <c r="AD78" s="187"/>
      <c r="AE78" s="187"/>
      <c r="AF78" s="187"/>
      <c r="AG78" s="173"/>
      <c r="AH78" s="23"/>
      <c r="AI78" s="59"/>
      <c r="AJ78" s="59"/>
      <c r="AK78" s="24"/>
      <c r="AL78" s="83"/>
      <c r="AM78" s="83"/>
      <c r="AN78" s="83"/>
      <c r="AO78" s="83"/>
      <c r="AP78" s="83"/>
      <c r="AQ78" s="23"/>
      <c r="AR78" s="24"/>
      <c r="AS78" s="83"/>
      <c r="AT78" s="83"/>
      <c r="AU78" s="83"/>
      <c r="AV78" s="83"/>
      <c r="AW78" s="83"/>
      <c r="AX78" s="83"/>
      <c r="AY78" s="83"/>
      <c r="AZ78" s="590">
        <f>BA78+BC78+BD78+BE78+BF78+BG78+BH78</f>
        <v>18</v>
      </c>
      <c r="BA78" s="591"/>
      <c r="BB78" s="591">
        <f>BC78+BD78</f>
        <v>18</v>
      </c>
      <c r="BC78" s="591">
        <v>6</v>
      </c>
      <c r="BD78" s="591">
        <v>12</v>
      </c>
      <c r="BE78" s="591"/>
      <c r="BF78" s="591"/>
      <c r="BG78" s="591"/>
      <c r="BH78" s="592"/>
      <c r="BI78" s="264">
        <f>BJ78+BL78+BM78+BN78+BO78+BP78+BQ78</f>
        <v>18</v>
      </c>
      <c r="BJ78" s="591"/>
      <c r="BK78" s="591">
        <f>BL78+BM78</f>
        <v>18</v>
      </c>
      <c r="BL78" s="591">
        <v>6</v>
      </c>
      <c r="BM78" s="591">
        <v>12</v>
      </c>
      <c r="BN78" s="591"/>
      <c r="BO78" s="591"/>
      <c r="BP78" s="591"/>
      <c r="BQ78" s="592"/>
      <c r="BR78" s="790"/>
      <c r="BS78" s="790"/>
      <c r="BT78" s="790"/>
      <c r="BU78" s="790"/>
      <c r="BV78" s="790"/>
      <c r="BW78" s="790"/>
      <c r="BX78" s="790"/>
      <c r="BY78" s="790"/>
      <c r="BZ78" s="790"/>
      <c r="CA78" s="790"/>
      <c r="CB78" s="790"/>
      <c r="CC78" s="790"/>
      <c r="CD78" s="790"/>
      <c r="CE78" s="790"/>
      <c r="CF78" s="790"/>
      <c r="CG78" s="790"/>
      <c r="CH78" s="790"/>
      <c r="CI78" s="79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</row>
    <row r="79" spans="1:122" s="17" customFormat="1" ht="27.75" customHeight="1">
      <c r="A79" s="182" t="s">
        <v>73</v>
      </c>
      <c r="B79" s="299" t="s">
        <v>69</v>
      </c>
      <c r="C79" s="926" t="s">
        <v>161</v>
      </c>
      <c r="D79" s="503"/>
      <c r="E79" s="956">
        <v>6</v>
      </c>
      <c r="F79" s="504"/>
      <c r="G79" s="528"/>
      <c r="H79" s="318"/>
      <c r="I79" s="507">
        <f>J79+K79</f>
        <v>0</v>
      </c>
      <c r="J79" s="500"/>
      <c r="K79" s="500"/>
      <c r="L79" s="524"/>
      <c r="M79" s="524"/>
      <c r="N79" s="525"/>
      <c r="O79" s="72"/>
      <c r="P79" s="188"/>
      <c r="Q79" s="432"/>
      <c r="R79" s="432"/>
      <c r="S79" s="432"/>
      <c r="T79" s="186"/>
      <c r="U79" s="186"/>
      <c r="V79" s="186"/>
      <c r="W79" s="186"/>
      <c r="X79" s="173"/>
      <c r="Y79" s="172"/>
      <c r="Z79" s="186"/>
      <c r="AA79" s="171"/>
      <c r="AB79" s="171"/>
      <c r="AC79" s="186"/>
      <c r="AD79" s="187"/>
      <c r="AE79" s="187"/>
      <c r="AF79" s="187"/>
      <c r="AG79" s="173"/>
      <c r="AH79" s="23"/>
      <c r="AI79" s="59"/>
      <c r="AJ79" s="59"/>
      <c r="AK79" s="24"/>
      <c r="AL79" s="83"/>
      <c r="AM79" s="83"/>
      <c r="AN79" s="83"/>
      <c r="AO79" s="83"/>
      <c r="AP79" s="83"/>
      <c r="AQ79" s="23"/>
      <c r="AR79" s="24"/>
      <c r="AS79" s="83"/>
      <c r="AT79" s="83"/>
      <c r="AU79" s="83"/>
      <c r="AV79" s="83"/>
      <c r="AW79" s="83"/>
      <c r="AX79" s="83"/>
      <c r="AY79" s="83"/>
      <c r="AZ79" s="590"/>
      <c r="BA79" s="591"/>
      <c r="BB79" s="591"/>
      <c r="BC79" s="591"/>
      <c r="BD79" s="591"/>
      <c r="BE79" s="591"/>
      <c r="BF79" s="591"/>
      <c r="BG79" s="591"/>
      <c r="BH79" s="592"/>
      <c r="BI79" s="264"/>
      <c r="BJ79" s="591"/>
      <c r="BK79" s="591">
        <f>BL79+BM79</f>
        <v>0</v>
      </c>
      <c r="BL79" s="591"/>
      <c r="BM79" s="591"/>
      <c r="BN79" s="591"/>
      <c r="BO79" s="591"/>
      <c r="BP79" s="591"/>
      <c r="BQ79" s="592"/>
      <c r="BR79" s="790"/>
      <c r="BS79" s="790"/>
      <c r="BT79" s="790"/>
      <c r="BU79" s="790"/>
      <c r="BV79" s="790"/>
      <c r="BW79" s="790"/>
      <c r="BX79" s="790"/>
      <c r="BY79" s="790"/>
      <c r="BZ79" s="790"/>
      <c r="CA79" s="790"/>
      <c r="CB79" s="790"/>
      <c r="CC79" s="790"/>
      <c r="CD79" s="790"/>
      <c r="CE79" s="790"/>
      <c r="CF79" s="790"/>
      <c r="CG79" s="790"/>
      <c r="CH79" s="790"/>
      <c r="CI79" s="79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</row>
    <row r="80" spans="1:122" s="17" customFormat="1" ht="21.75" customHeight="1" thickBot="1">
      <c r="A80" s="375" t="s">
        <v>45</v>
      </c>
      <c r="B80" s="303" t="s">
        <v>0</v>
      </c>
      <c r="C80" s="927"/>
      <c r="D80" s="511"/>
      <c r="E80" s="980"/>
      <c r="F80" s="510"/>
      <c r="G80" s="532">
        <v>72</v>
      </c>
      <c r="H80" s="321"/>
      <c r="I80" s="515">
        <f>J80+K80</f>
        <v>0</v>
      </c>
      <c r="J80" s="547"/>
      <c r="K80" s="547"/>
      <c r="L80" s="508"/>
      <c r="M80" s="508">
        <v>72</v>
      </c>
      <c r="N80" s="509"/>
      <c r="O80" s="81"/>
      <c r="P80" s="443"/>
      <c r="Q80" s="444"/>
      <c r="R80" s="444"/>
      <c r="S80" s="444"/>
      <c r="T80" s="445"/>
      <c r="U80" s="445"/>
      <c r="V80" s="445"/>
      <c r="W80" s="445"/>
      <c r="X80" s="446"/>
      <c r="Y80" s="356"/>
      <c r="Z80" s="186"/>
      <c r="AA80" s="351"/>
      <c r="AB80" s="351"/>
      <c r="AC80" s="352"/>
      <c r="AD80" s="353"/>
      <c r="AE80" s="353"/>
      <c r="AF80" s="353"/>
      <c r="AG80" s="347"/>
      <c r="AH80" s="376"/>
      <c r="AI80" s="305"/>
      <c r="AJ80" s="305"/>
      <c r="AK80" s="262"/>
      <c r="AL80" s="377"/>
      <c r="AM80" s="377"/>
      <c r="AN80" s="377"/>
      <c r="AO80" s="377"/>
      <c r="AP80" s="377"/>
      <c r="AQ80" s="415"/>
      <c r="AR80" s="416"/>
      <c r="AS80" s="417"/>
      <c r="AT80" s="417"/>
      <c r="AU80" s="417"/>
      <c r="AV80" s="417"/>
      <c r="AW80" s="417"/>
      <c r="AX80" s="417"/>
      <c r="AY80" s="417"/>
      <c r="AZ80" s="590"/>
      <c r="BA80" s="591"/>
      <c r="BB80" s="591"/>
      <c r="BC80" s="591"/>
      <c r="BD80" s="591"/>
      <c r="BE80" s="591"/>
      <c r="BF80" s="591"/>
      <c r="BG80" s="591"/>
      <c r="BH80" s="592"/>
      <c r="BI80" s="264">
        <v>72</v>
      </c>
      <c r="BJ80" s="591"/>
      <c r="BK80" s="591">
        <f>BL80+BM80</f>
        <v>0</v>
      </c>
      <c r="BL80" s="591"/>
      <c r="BM80" s="591"/>
      <c r="BN80" s="591"/>
      <c r="BO80" s="591">
        <v>72</v>
      </c>
      <c r="BP80" s="591"/>
      <c r="BQ80" s="592"/>
      <c r="BR80" s="790"/>
      <c r="BS80" s="790"/>
      <c r="BT80" s="790"/>
      <c r="BU80" s="790"/>
      <c r="BV80" s="790"/>
      <c r="BW80" s="790"/>
      <c r="BX80" s="790"/>
      <c r="BY80" s="790"/>
      <c r="BZ80" s="790"/>
      <c r="CA80" s="790"/>
      <c r="CB80" s="790"/>
      <c r="CC80" s="790"/>
      <c r="CD80" s="790"/>
      <c r="CE80" s="790"/>
      <c r="CF80" s="790"/>
      <c r="CG80" s="790"/>
      <c r="CH80" s="790"/>
      <c r="CI80" s="79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</row>
    <row r="81" spans="1:121" s="370" customFormat="1" ht="36" customHeight="1" thickBot="1">
      <c r="A81" s="984"/>
      <c r="B81" s="985"/>
      <c r="C81" s="986"/>
      <c r="D81" s="548"/>
      <c r="E81" s="549"/>
      <c r="F81" s="549"/>
      <c r="G81" s="550">
        <f>G43+G28+G10</f>
        <v>4392</v>
      </c>
      <c r="H81" s="550">
        <f aca="true" t="shared" si="36" ref="H81:BQ81">H43+H28+H10</f>
        <v>54</v>
      </c>
      <c r="I81" s="550">
        <f t="shared" si="36"/>
        <v>2850</v>
      </c>
      <c r="J81" s="550">
        <f t="shared" si="36"/>
        <v>1412</v>
      </c>
      <c r="K81" s="550">
        <f t="shared" si="36"/>
        <v>1438</v>
      </c>
      <c r="L81" s="550">
        <f t="shared" si="36"/>
        <v>0</v>
      </c>
      <c r="M81" s="550">
        <f t="shared" si="36"/>
        <v>1296</v>
      </c>
      <c r="N81" s="550">
        <f t="shared" si="36"/>
        <v>126</v>
      </c>
      <c r="O81" s="550">
        <f t="shared" si="36"/>
        <v>66</v>
      </c>
      <c r="P81" s="550">
        <f t="shared" si="36"/>
        <v>612</v>
      </c>
      <c r="Q81" s="550">
        <f t="shared" si="36"/>
        <v>0</v>
      </c>
      <c r="R81" s="550">
        <f t="shared" si="36"/>
        <v>612</v>
      </c>
      <c r="S81" s="550">
        <f t="shared" si="36"/>
        <v>310</v>
      </c>
      <c r="T81" s="550">
        <f t="shared" si="36"/>
        <v>302</v>
      </c>
      <c r="U81" s="550">
        <f t="shared" si="36"/>
        <v>0</v>
      </c>
      <c r="V81" s="550">
        <f t="shared" si="36"/>
        <v>0</v>
      </c>
      <c r="W81" s="550">
        <f t="shared" si="36"/>
        <v>0</v>
      </c>
      <c r="X81" s="550">
        <f t="shared" si="36"/>
        <v>0</v>
      </c>
      <c r="Y81" s="550">
        <f t="shared" si="36"/>
        <v>864</v>
      </c>
      <c r="Z81" s="550">
        <f t="shared" si="36"/>
        <v>2</v>
      </c>
      <c r="AA81" s="550">
        <f t="shared" si="36"/>
        <v>790</v>
      </c>
      <c r="AB81" s="550">
        <f t="shared" si="36"/>
        <v>395</v>
      </c>
      <c r="AC81" s="550">
        <f t="shared" si="36"/>
        <v>398</v>
      </c>
      <c r="AD81" s="550">
        <f t="shared" si="36"/>
        <v>0</v>
      </c>
      <c r="AE81" s="550">
        <f t="shared" si="36"/>
        <v>0</v>
      </c>
      <c r="AF81" s="550">
        <f t="shared" si="36"/>
        <v>48</v>
      </c>
      <c r="AG81" s="550">
        <f t="shared" si="36"/>
        <v>24</v>
      </c>
      <c r="AH81" s="550">
        <f t="shared" si="36"/>
        <v>612</v>
      </c>
      <c r="AI81" s="550">
        <f t="shared" si="36"/>
        <v>12</v>
      </c>
      <c r="AJ81" s="550">
        <f t="shared" si="36"/>
        <v>420</v>
      </c>
      <c r="AK81" s="550">
        <f t="shared" si="36"/>
        <v>184</v>
      </c>
      <c r="AL81" s="550">
        <f t="shared" si="36"/>
        <v>236</v>
      </c>
      <c r="AM81" s="550">
        <f t="shared" si="36"/>
        <v>0</v>
      </c>
      <c r="AN81" s="550">
        <f t="shared" si="36"/>
        <v>144</v>
      </c>
      <c r="AO81" s="550">
        <f t="shared" si="36"/>
        <v>24</v>
      </c>
      <c r="AP81" s="550">
        <f t="shared" si="36"/>
        <v>12</v>
      </c>
      <c r="AQ81" s="550">
        <f t="shared" si="36"/>
        <v>864</v>
      </c>
      <c r="AR81" s="550">
        <f t="shared" si="36"/>
        <v>16</v>
      </c>
      <c r="AS81" s="550">
        <f t="shared" si="36"/>
        <v>434</v>
      </c>
      <c r="AT81" s="550">
        <f t="shared" si="36"/>
        <v>214</v>
      </c>
      <c r="AU81" s="550">
        <f t="shared" si="36"/>
        <v>220</v>
      </c>
      <c r="AV81" s="550">
        <f t="shared" si="36"/>
        <v>0</v>
      </c>
      <c r="AW81" s="550">
        <f t="shared" si="36"/>
        <v>396</v>
      </c>
      <c r="AX81" s="550">
        <f t="shared" si="36"/>
        <v>12</v>
      </c>
      <c r="AY81" s="550">
        <f t="shared" si="36"/>
        <v>6</v>
      </c>
      <c r="AZ81" s="550">
        <f t="shared" si="36"/>
        <v>612</v>
      </c>
      <c r="BA81" s="550">
        <f t="shared" si="36"/>
        <v>0</v>
      </c>
      <c r="BB81" s="550">
        <f t="shared" si="36"/>
        <v>270</v>
      </c>
      <c r="BC81" s="550">
        <f t="shared" si="36"/>
        <v>140</v>
      </c>
      <c r="BD81" s="550">
        <f t="shared" si="36"/>
        <v>130</v>
      </c>
      <c r="BE81" s="550">
        <f t="shared" si="36"/>
        <v>0</v>
      </c>
      <c r="BF81" s="550">
        <f t="shared" si="36"/>
        <v>180</v>
      </c>
      <c r="BG81" s="550">
        <f t="shared" si="36"/>
        <v>12</v>
      </c>
      <c r="BH81" s="550">
        <f t="shared" si="36"/>
        <v>6</v>
      </c>
      <c r="BI81" s="550">
        <f t="shared" si="36"/>
        <v>828</v>
      </c>
      <c r="BJ81" s="550">
        <f t="shared" si="36"/>
        <v>24</v>
      </c>
      <c r="BK81" s="550">
        <f t="shared" si="36"/>
        <v>324</v>
      </c>
      <c r="BL81" s="550">
        <f t="shared" si="36"/>
        <v>172</v>
      </c>
      <c r="BM81" s="550">
        <f t="shared" si="36"/>
        <v>152</v>
      </c>
      <c r="BN81" s="550">
        <f t="shared" si="36"/>
        <v>0</v>
      </c>
      <c r="BO81" s="550">
        <f t="shared" si="36"/>
        <v>432</v>
      </c>
      <c r="BP81" s="550">
        <f t="shared" si="36"/>
        <v>30</v>
      </c>
      <c r="BQ81" s="550">
        <f t="shared" si="36"/>
        <v>18</v>
      </c>
      <c r="BR81" s="794"/>
      <c r="BS81" s="794"/>
      <c r="BT81" s="794"/>
      <c r="BU81" s="794"/>
      <c r="BV81" s="794"/>
      <c r="BW81" s="794"/>
      <c r="BX81" s="794"/>
      <c r="BY81" s="794"/>
      <c r="BZ81" s="794"/>
      <c r="CA81" s="794"/>
      <c r="CB81" s="794"/>
      <c r="CC81" s="794"/>
      <c r="CD81" s="794"/>
      <c r="CE81" s="794"/>
      <c r="CF81" s="794"/>
      <c r="CG81" s="794"/>
      <c r="CH81" s="794"/>
      <c r="CI81" s="794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</row>
    <row r="82" spans="1:87" s="19" customFormat="1" ht="12.75" customHeight="1" hidden="1">
      <c r="A82" s="26"/>
      <c r="B82" s="27"/>
      <c r="C82" s="54"/>
      <c r="D82" s="27"/>
      <c r="E82" s="27"/>
      <c r="F82" s="28"/>
      <c r="G82" s="29"/>
      <c r="H82" s="30"/>
      <c r="I82" s="90"/>
      <c r="J82" s="90"/>
      <c r="K82" s="90"/>
      <c r="L82" s="90"/>
      <c r="M82" s="90"/>
      <c r="N82" s="90"/>
      <c r="O82" s="91"/>
      <c r="P82" s="31"/>
      <c r="Q82" s="120"/>
      <c r="R82" s="120"/>
      <c r="S82" s="120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79"/>
      <c r="AE82" s="79"/>
      <c r="AF82" s="79"/>
      <c r="AG82" s="33"/>
      <c r="AH82" s="34"/>
      <c r="AI82" s="163"/>
      <c r="AJ82" s="163"/>
      <c r="AK82" s="35"/>
      <c r="AL82" s="35"/>
      <c r="AM82" s="35"/>
      <c r="AN82" s="35"/>
      <c r="AO82" s="35"/>
      <c r="AP82" s="35"/>
      <c r="AQ82" s="35"/>
      <c r="AR82" s="35"/>
      <c r="AS82" s="85"/>
      <c r="AT82" s="85"/>
      <c r="AU82" s="85"/>
      <c r="AV82" s="85"/>
      <c r="AW82" s="85"/>
      <c r="AX82" s="85"/>
      <c r="AY82" s="554"/>
      <c r="AZ82" s="36"/>
      <c r="BA82" s="612"/>
      <c r="BB82" s="612"/>
      <c r="BC82" s="612"/>
      <c r="BD82" s="612"/>
      <c r="BE82" s="612"/>
      <c r="BF82" s="612"/>
      <c r="BG82" s="612"/>
      <c r="BH82" s="613"/>
      <c r="BI82" s="557"/>
      <c r="BJ82" s="37"/>
      <c r="BK82" s="87"/>
      <c r="BL82" s="87"/>
      <c r="BM82" s="87"/>
      <c r="BN82" s="87"/>
      <c r="BO82" s="87"/>
      <c r="BP82" s="87"/>
      <c r="BQ82" s="761"/>
      <c r="BR82" s="795"/>
      <c r="BS82" s="795"/>
      <c r="BT82" s="795"/>
      <c r="BU82" s="795"/>
      <c r="BV82" s="795"/>
      <c r="BW82" s="795"/>
      <c r="BX82" s="795"/>
      <c r="BY82" s="795"/>
      <c r="BZ82" s="795"/>
      <c r="CA82" s="795"/>
      <c r="CB82" s="795"/>
      <c r="CC82" s="795"/>
      <c r="CD82" s="795"/>
      <c r="CE82" s="795"/>
      <c r="CF82" s="795"/>
      <c r="CG82" s="795"/>
      <c r="CH82" s="795"/>
      <c r="CI82" s="795"/>
    </row>
    <row r="83" spans="1:87" s="17" customFormat="1" ht="23.25" customHeight="1" hidden="1">
      <c r="A83" s="29"/>
      <c r="B83" s="30"/>
      <c r="C83" s="55"/>
      <c r="D83" s="30"/>
      <c r="E83" s="30"/>
      <c r="F83" s="38"/>
      <c r="G83" s="29"/>
      <c r="H83" s="30"/>
      <c r="I83" s="90"/>
      <c r="J83" s="90"/>
      <c r="K83" s="90"/>
      <c r="L83" s="90"/>
      <c r="M83" s="90"/>
      <c r="N83" s="90"/>
      <c r="O83" s="92"/>
      <c r="P83" s="39"/>
      <c r="Q83" s="44"/>
      <c r="R83" s="44"/>
      <c r="S83" s="4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80"/>
      <c r="AE83" s="80"/>
      <c r="AF83" s="80"/>
      <c r="AG83" s="41"/>
      <c r="AH83" s="42"/>
      <c r="AI83" s="164"/>
      <c r="AJ83" s="164"/>
      <c r="AK83" s="43"/>
      <c r="AL83" s="43"/>
      <c r="AM83" s="43"/>
      <c r="AN83" s="43"/>
      <c r="AO83" s="43"/>
      <c r="AP83" s="43"/>
      <c r="AQ83" s="40"/>
      <c r="AR83" s="40"/>
      <c r="AS83" s="75"/>
      <c r="AT83" s="75"/>
      <c r="AU83" s="75"/>
      <c r="AV83" s="75"/>
      <c r="AW83" s="75"/>
      <c r="AX83" s="75"/>
      <c r="AY83" s="555"/>
      <c r="AZ83" s="561"/>
      <c r="BA83" s="559"/>
      <c r="BB83" s="559"/>
      <c r="BC83" s="559"/>
      <c r="BD83" s="559"/>
      <c r="BE83" s="559"/>
      <c r="BF83" s="559"/>
      <c r="BG83" s="559"/>
      <c r="BH83" s="562"/>
      <c r="BI83" s="558"/>
      <c r="BJ83" s="45"/>
      <c r="BK83" s="88"/>
      <c r="BL83" s="88"/>
      <c r="BM83" s="88"/>
      <c r="BN83" s="88"/>
      <c r="BO83" s="88"/>
      <c r="BP83" s="88"/>
      <c r="BQ83" s="762"/>
      <c r="BR83" s="75"/>
      <c r="BS83" s="75"/>
      <c r="BT83" s="75"/>
      <c r="BU83" s="75"/>
      <c r="BV83" s="75"/>
      <c r="BW83" s="75"/>
      <c r="BX83" s="75"/>
      <c r="BY83" s="75"/>
      <c r="BZ83" s="75"/>
      <c r="CA83" s="796"/>
      <c r="CB83" s="796"/>
      <c r="CC83" s="796"/>
      <c r="CD83" s="796"/>
      <c r="CE83" s="796"/>
      <c r="CF83" s="796"/>
      <c r="CG83" s="796"/>
      <c r="CH83" s="796"/>
      <c r="CI83" s="796"/>
    </row>
    <row r="84" spans="1:87" s="10" customFormat="1" ht="30.75" customHeight="1" thickBot="1">
      <c r="A84" s="452" t="s">
        <v>25</v>
      </c>
      <c r="B84" s="453" t="s">
        <v>27</v>
      </c>
      <c r="C84" s="238" t="s">
        <v>74</v>
      </c>
      <c r="D84" s="454"/>
      <c r="E84" s="454"/>
      <c r="F84" s="454"/>
      <c r="G84" s="455">
        <v>36</v>
      </c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>
        <v>36</v>
      </c>
      <c r="BR84" s="797"/>
      <c r="BS84" s="797"/>
      <c r="BT84" s="797"/>
      <c r="BU84" s="797"/>
      <c r="BV84" s="797"/>
      <c r="BW84" s="797"/>
      <c r="BX84" s="797"/>
      <c r="BY84" s="797"/>
      <c r="BZ84" s="797"/>
      <c r="CA84" s="797"/>
      <c r="CB84" s="797"/>
      <c r="CC84" s="797"/>
      <c r="CD84" s="797"/>
      <c r="CE84" s="797"/>
      <c r="CF84" s="797"/>
      <c r="CG84" s="797"/>
      <c r="CH84" s="797"/>
      <c r="CI84" s="797"/>
    </row>
    <row r="85" spans="1:87" s="10" customFormat="1" ht="30.75" customHeight="1" thickBot="1">
      <c r="A85" s="981" t="s">
        <v>212</v>
      </c>
      <c r="B85" s="982"/>
      <c r="C85" s="983"/>
      <c r="D85" s="809">
        <v>0</v>
      </c>
      <c r="E85" s="809">
        <v>30</v>
      </c>
      <c r="F85" s="809">
        <v>10</v>
      </c>
      <c r="G85" s="456">
        <f>G81+G84</f>
        <v>4428</v>
      </c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563"/>
      <c r="BA85" s="560"/>
      <c r="BB85" s="560"/>
      <c r="BC85" s="560"/>
      <c r="BD85" s="560"/>
      <c r="BE85" s="560"/>
      <c r="BF85" s="560"/>
      <c r="BG85" s="560"/>
      <c r="BH85" s="56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5"/>
      <c r="BS85" s="235"/>
      <c r="BT85" s="235"/>
      <c r="BU85" s="235"/>
      <c r="BV85" s="235"/>
      <c r="BW85" s="235"/>
      <c r="BX85" s="235"/>
      <c r="BY85" s="235"/>
      <c r="BZ85" s="236"/>
      <c r="CA85" s="237"/>
      <c r="CB85" s="18"/>
      <c r="CC85" s="18"/>
      <c r="CD85" s="18"/>
      <c r="CE85" s="18"/>
      <c r="CF85" s="18"/>
      <c r="CG85" s="18"/>
      <c r="CH85" s="18"/>
      <c r="CI85" s="798"/>
    </row>
    <row r="86" spans="1:89" s="10" customFormat="1" ht="48.75" customHeight="1" thickBot="1">
      <c r="A86" s="949"/>
      <c r="B86" s="950"/>
      <c r="C86" s="950"/>
      <c r="D86" s="951"/>
      <c r="E86" s="951"/>
      <c r="F86" s="951"/>
      <c r="G86" s="951"/>
      <c r="H86" s="952"/>
      <c r="I86" s="987" t="s">
        <v>24</v>
      </c>
      <c r="J86" s="990" t="s">
        <v>26</v>
      </c>
      <c r="K86" s="991"/>
      <c r="L86" s="992"/>
      <c r="M86" s="992"/>
      <c r="N86" s="993"/>
      <c r="O86" s="993"/>
      <c r="P86" s="289">
        <v>15</v>
      </c>
      <c r="Q86" s="280"/>
      <c r="R86" s="280"/>
      <c r="S86" s="280"/>
      <c r="T86" s="280"/>
      <c r="U86" s="280"/>
      <c r="V86" s="280"/>
      <c r="W86" s="280"/>
      <c r="X86" s="281"/>
      <c r="Y86" s="159">
        <v>16</v>
      </c>
      <c r="Z86" s="130"/>
      <c r="AA86" s="130"/>
      <c r="AB86" s="130"/>
      <c r="AC86" s="130"/>
      <c r="AD86" s="130"/>
      <c r="AE86" s="130"/>
      <c r="AF86" s="130"/>
      <c r="AG86" s="130"/>
      <c r="AH86" s="244">
        <v>11</v>
      </c>
      <c r="AI86" s="244"/>
      <c r="AJ86" s="244"/>
      <c r="AK86" s="277"/>
      <c r="AL86" s="277"/>
      <c r="AM86" s="278"/>
      <c r="AN86" s="278"/>
      <c r="AO86" s="278"/>
      <c r="AP86" s="279"/>
      <c r="AQ86" s="244">
        <v>8</v>
      </c>
      <c r="AR86" s="277"/>
      <c r="AS86" s="277"/>
      <c r="AT86" s="278"/>
      <c r="AU86" s="278"/>
      <c r="AV86" s="278"/>
      <c r="AW86" s="278"/>
      <c r="AX86" s="278"/>
      <c r="AY86" s="278"/>
      <c r="AZ86" s="609">
        <v>5</v>
      </c>
      <c r="BA86" s="570"/>
      <c r="BB86" s="570"/>
      <c r="BC86" s="570"/>
      <c r="BD86" s="570"/>
      <c r="BE86" s="570"/>
      <c r="BF86" s="570"/>
      <c r="BG86" s="570"/>
      <c r="BH86" s="572"/>
      <c r="BI86" s="614">
        <v>9</v>
      </c>
      <c r="BJ86" s="615"/>
      <c r="BK86" s="615"/>
      <c r="BL86" s="615"/>
      <c r="BM86" s="615"/>
      <c r="BN86" s="615"/>
      <c r="BO86" s="616"/>
      <c r="BP86" s="616"/>
      <c r="BQ86" s="616"/>
      <c r="BR86" s="405"/>
      <c r="BS86" s="405"/>
      <c r="BT86" s="405"/>
      <c r="BU86" s="405"/>
      <c r="BV86" s="405"/>
      <c r="BW86" s="405"/>
      <c r="BX86" s="405"/>
      <c r="BY86" s="405"/>
      <c r="BZ86" s="405"/>
      <c r="CA86" s="405"/>
      <c r="CB86" s="799"/>
      <c r="CC86" s="799"/>
      <c r="CD86" s="799"/>
      <c r="CE86" s="799"/>
      <c r="CF86" s="799"/>
      <c r="CG86" s="799"/>
      <c r="CH86" s="799"/>
      <c r="CI86" s="799"/>
      <c r="CJ86" s="265"/>
      <c r="CK86" s="10">
        <v>0</v>
      </c>
    </row>
    <row r="87" spans="1:89" s="10" customFormat="1" ht="33.75" customHeight="1">
      <c r="A87" s="966"/>
      <c r="B87" s="967"/>
      <c r="C87" s="967"/>
      <c r="D87" s="967"/>
      <c r="E87" s="967"/>
      <c r="F87" s="967"/>
      <c r="G87" s="967"/>
      <c r="H87" s="968"/>
      <c r="I87" s="988"/>
      <c r="J87" s="994" t="s">
        <v>38</v>
      </c>
      <c r="K87" s="995"/>
      <c r="L87" s="996"/>
      <c r="M87" s="996"/>
      <c r="N87" s="997"/>
      <c r="O87" s="997"/>
      <c r="P87" s="177">
        <v>0</v>
      </c>
      <c r="Q87" s="130"/>
      <c r="R87" s="130"/>
      <c r="S87" s="130"/>
      <c r="T87" s="130" t="s">
        <v>2</v>
      </c>
      <c r="U87" s="130"/>
      <c r="V87" s="130"/>
      <c r="W87" s="130"/>
      <c r="X87" s="282"/>
      <c r="Y87" s="159">
        <v>0</v>
      </c>
      <c r="Z87" s="130"/>
      <c r="AA87" s="130"/>
      <c r="AB87" s="130"/>
      <c r="AC87" s="130" t="s">
        <v>2</v>
      </c>
      <c r="AD87" s="130"/>
      <c r="AE87" s="130"/>
      <c r="AF87" s="130"/>
      <c r="AG87" s="130"/>
      <c r="AH87" s="245">
        <v>0</v>
      </c>
      <c r="AI87" s="245"/>
      <c r="AJ87" s="245"/>
      <c r="AK87" s="245"/>
      <c r="AL87" s="245"/>
      <c r="AM87" s="245"/>
      <c r="AN87" s="245"/>
      <c r="AO87" s="245"/>
      <c r="AP87" s="245"/>
      <c r="AQ87" s="245">
        <f>AQ48+AQ54+AQ60+AQ66+AQ72</f>
        <v>0</v>
      </c>
      <c r="AR87" s="245"/>
      <c r="AS87" s="245"/>
      <c r="AT87" s="245"/>
      <c r="AU87" s="245"/>
      <c r="AV87" s="245"/>
      <c r="AW87" s="245"/>
      <c r="AX87" s="245"/>
      <c r="AY87" s="556"/>
      <c r="AZ87" s="609">
        <f>AZ48+AZ54+AZ60+AZ66+AZ72</f>
        <v>0</v>
      </c>
      <c r="BA87" s="570"/>
      <c r="BB87" s="570"/>
      <c r="BC87" s="570"/>
      <c r="BD87" s="570"/>
      <c r="BE87" s="570"/>
      <c r="BF87" s="570"/>
      <c r="BG87" s="570"/>
      <c r="BH87" s="572"/>
      <c r="BI87" s="569">
        <f>BI48+BI54+BI60+BI66+BI72</f>
        <v>0</v>
      </c>
      <c r="BJ87" s="569"/>
      <c r="BK87" s="569"/>
      <c r="BL87" s="569"/>
      <c r="BM87" s="569"/>
      <c r="BN87" s="569"/>
      <c r="BO87" s="569"/>
      <c r="BP87" s="569"/>
      <c r="BQ87" s="626"/>
      <c r="BR87" s="405"/>
      <c r="BS87" s="405"/>
      <c r="BT87" s="405"/>
      <c r="BU87" s="405"/>
      <c r="BV87" s="405"/>
      <c r="BW87" s="405"/>
      <c r="BX87" s="405"/>
      <c r="BY87" s="405"/>
      <c r="BZ87" s="405"/>
      <c r="CA87" s="405"/>
      <c r="CB87" s="800"/>
      <c r="CC87" s="800"/>
      <c r="CD87" s="800"/>
      <c r="CE87" s="800"/>
      <c r="CF87" s="800"/>
      <c r="CG87" s="800"/>
      <c r="CH87" s="800"/>
      <c r="CI87" s="800"/>
      <c r="CJ87" s="265"/>
      <c r="CK87" s="10">
        <f>P87+Y87+AH87+AQ87+AZ87+BI87+BR87+CA87</f>
        <v>0</v>
      </c>
    </row>
    <row r="88" spans="1:90" s="10" customFormat="1" ht="37.5" customHeight="1">
      <c r="A88" s="959"/>
      <c r="B88" s="960"/>
      <c r="C88" s="960"/>
      <c r="D88" s="960"/>
      <c r="E88" s="960"/>
      <c r="F88" s="960"/>
      <c r="G88" s="960"/>
      <c r="H88" s="961"/>
      <c r="I88" s="988"/>
      <c r="J88" s="962" t="s">
        <v>37</v>
      </c>
      <c r="K88" s="963"/>
      <c r="L88" s="964"/>
      <c r="M88" s="964"/>
      <c r="N88" s="965"/>
      <c r="O88" s="965"/>
      <c r="P88" s="177">
        <f>P48+P49+P54+P55+P60+P61+P66+P67+P72+P73</f>
        <v>0</v>
      </c>
      <c r="Q88" s="130"/>
      <c r="R88" s="130"/>
      <c r="S88" s="130"/>
      <c r="T88" s="130"/>
      <c r="U88" s="130"/>
      <c r="V88" s="130"/>
      <c r="W88" s="130"/>
      <c r="X88" s="282"/>
      <c r="Y88" s="159">
        <f>Y48+Y49+Y54+Y55+Y60+Y61+Y66+Y67+Y72+Y73</f>
        <v>0</v>
      </c>
      <c r="Z88" s="130"/>
      <c r="AA88" s="130"/>
      <c r="AB88" s="130"/>
      <c r="AC88" s="130"/>
      <c r="AD88" s="130"/>
      <c r="AE88" s="130"/>
      <c r="AF88" s="130"/>
      <c r="AG88" s="130"/>
      <c r="AH88" s="245">
        <f>AH48+AH49+AH54+AH55+AH60+AH61+AH66+AH67+AH72+AH73+AH79+AH80</f>
        <v>144</v>
      </c>
      <c r="AI88" s="245"/>
      <c r="AJ88" s="245"/>
      <c r="AK88" s="245"/>
      <c r="AL88" s="245"/>
      <c r="AM88" s="245"/>
      <c r="AN88" s="245"/>
      <c r="AO88" s="245"/>
      <c r="AP88" s="245"/>
      <c r="AQ88" s="245">
        <f>AQ48+AQ49+AQ54+AQ55+AQ60+AQ61+AQ66+AQ67+AQ72+AQ73+AQ79+AQ80</f>
        <v>396</v>
      </c>
      <c r="AR88" s="245"/>
      <c r="AS88" s="245"/>
      <c r="AT88" s="245"/>
      <c r="AU88" s="245"/>
      <c r="AV88" s="245"/>
      <c r="AW88" s="245"/>
      <c r="AX88" s="245"/>
      <c r="AY88" s="245"/>
      <c r="AZ88" s="569">
        <f>AZ48+AZ49+AZ54+AZ55+AZ60+AZ61+AZ66+AZ67+AZ72+AZ73+AZ79+AZ80</f>
        <v>324</v>
      </c>
      <c r="BA88" s="569"/>
      <c r="BB88" s="569"/>
      <c r="BC88" s="569"/>
      <c r="BD88" s="569"/>
      <c r="BE88" s="569"/>
      <c r="BF88" s="569"/>
      <c r="BG88" s="569"/>
      <c r="BH88" s="569"/>
      <c r="BI88" s="569">
        <f>BI48+BI49+BI54+BI55+BI60+BI61+BI66+BI67+BI72+BI73+BI79+BI80</f>
        <v>432</v>
      </c>
      <c r="BJ88" s="569"/>
      <c r="BK88" s="569"/>
      <c r="BL88" s="569"/>
      <c r="BM88" s="569"/>
      <c r="BN88" s="569"/>
      <c r="BO88" s="569"/>
      <c r="BP88" s="569"/>
      <c r="BQ88" s="569"/>
      <c r="BR88" s="405"/>
      <c r="BS88" s="405"/>
      <c r="BT88" s="405"/>
      <c r="BU88" s="405"/>
      <c r="BV88" s="405"/>
      <c r="BW88" s="405"/>
      <c r="BX88" s="405"/>
      <c r="BY88" s="405"/>
      <c r="BZ88" s="405"/>
      <c r="CA88" s="405"/>
      <c r="CB88" s="799"/>
      <c r="CC88" s="799"/>
      <c r="CD88" s="799"/>
      <c r="CE88" s="799"/>
      <c r="CF88" s="799"/>
      <c r="CG88" s="799"/>
      <c r="CH88" s="799"/>
      <c r="CI88" s="799"/>
      <c r="CJ88" s="265"/>
      <c r="CK88" s="10">
        <f>P88+Y88+AH88+AQ88+AZ88+BI88+BR88+CA88</f>
        <v>1296</v>
      </c>
      <c r="CL88" s="10">
        <v>1944</v>
      </c>
    </row>
    <row r="89" spans="1:88" s="10" customFormat="1" ht="27" customHeight="1">
      <c r="A89" s="959"/>
      <c r="B89" s="960"/>
      <c r="C89" s="960"/>
      <c r="D89" s="960"/>
      <c r="E89" s="960"/>
      <c r="F89" s="960"/>
      <c r="G89" s="960"/>
      <c r="H89" s="961"/>
      <c r="I89" s="988"/>
      <c r="J89" s="962" t="s">
        <v>35</v>
      </c>
      <c r="K89" s="964"/>
      <c r="L89" s="964"/>
      <c r="M89" s="964"/>
      <c r="N89" s="965"/>
      <c r="O89" s="965"/>
      <c r="P89" s="177">
        <v>0</v>
      </c>
      <c r="Q89" s="130"/>
      <c r="R89" s="130"/>
      <c r="S89" s="130"/>
      <c r="T89" s="130"/>
      <c r="U89" s="130"/>
      <c r="V89" s="130"/>
      <c r="W89" s="130"/>
      <c r="X89" s="282"/>
      <c r="Y89" s="159">
        <v>3</v>
      </c>
      <c r="Z89" s="130"/>
      <c r="AA89" s="130"/>
      <c r="AB89" s="130"/>
      <c r="AC89" s="130"/>
      <c r="AD89" s="130"/>
      <c r="AE89" s="130"/>
      <c r="AF89" s="130"/>
      <c r="AG89" s="130"/>
      <c r="AH89" s="245">
        <v>2</v>
      </c>
      <c r="AI89" s="245"/>
      <c r="AJ89" s="245"/>
      <c r="AK89" s="246"/>
      <c r="AL89" s="246"/>
      <c r="AM89" s="247"/>
      <c r="AN89" s="247"/>
      <c r="AO89" s="247"/>
      <c r="AP89" s="248"/>
      <c r="AQ89" s="245">
        <v>1</v>
      </c>
      <c r="AR89" s="245"/>
      <c r="AS89" s="245"/>
      <c r="AT89" s="245"/>
      <c r="AU89" s="245"/>
      <c r="AV89" s="245"/>
      <c r="AW89" s="245"/>
      <c r="AX89" s="245"/>
      <c r="AY89" s="556"/>
      <c r="AZ89" s="609">
        <v>1</v>
      </c>
      <c r="BA89" s="570"/>
      <c r="BB89" s="570"/>
      <c r="BC89" s="570"/>
      <c r="BD89" s="570"/>
      <c r="BE89" s="570"/>
      <c r="BF89" s="570"/>
      <c r="BG89" s="570"/>
      <c r="BH89" s="572"/>
      <c r="BI89" s="569">
        <v>3</v>
      </c>
      <c r="BJ89" s="569"/>
      <c r="BK89" s="569"/>
      <c r="BL89" s="569"/>
      <c r="BM89" s="569"/>
      <c r="BN89" s="569"/>
      <c r="BO89" s="569"/>
      <c r="BP89" s="569"/>
      <c r="BQ89" s="626"/>
      <c r="BR89" s="405"/>
      <c r="BS89" s="405"/>
      <c r="BT89" s="405"/>
      <c r="BU89" s="405"/>
      <c r="BV89" s="405"/>
      <c r="BW89" s="405"/>
      <c r="BX89" s="405"/>
      <c r="BY89" s="405"/>
      <c r="BZ89" s="405"/>
      <c r="CA89" s="405"/>
      <c r="CB89" s="800"/>
      <c r="CC89" s="800"/>
      <c r="CD89" s="800"/>
      <c r="CE89" s="800"/>
      <c r="CF89" s="800"/>
      <c r="CG89" s="800"/>
      <c r="CH89" s="800"/>
      <c r="CI89" s="800"/>
      <c r="CJ89" s="266"/>
    </row>
    <row r="90" spans="1:88" s="10" customFormat="1" ht="40.5" customHeight="1">
      <c r="A90" s="966"/>
      <c r="B90" s="967"/>
      <c r="C90" s="967"/>
      <c r="D90" s="967"/>
      <c r="E90" s="967"/>
      <c r="F90" s="967"/>
      <c r="G90" s="967"/>
      <c r="H90" s="968"/>
      <c r="I90" s="988"/>
      <c r="J90" s="969" t="s">
        <v>162</v>
      </c>
      <c r="K90" s="970"/>
      <c r="L90" s="971"/>
      <c r="M90" s="971"/>
      <c r="N90" s="972"/>
      <c r="O90" s="972"/>
      <c r="P90" s="177">
        <v>0</v>
      </c>
      <c r="Q90" s="130"/>
      <c r="R90" s="130"/>
      <c r="S90" s="130"/>
      <c r="T90" s="130"/>
      <c r="U90" s="130"/>
      <c r="V90" s="130"/>
      <c r="W90" s="130"/>
      <c r="X90" s="282"/>
      <c r="Y90" s="159">
        <v>10</v>
      </c>
      <c r="Z90" s="130"/>
      <c r="AA90" s="130"/>
      <c r="AB90" s="130"/>
      <c r="AC90" s="130"/>
      <c r="AD90" s="130"/>
      <c r="AE90" s="130"/>
      <c r="AF90" s="130"/>
      <c r="AG90" s="130"/>
      <c r="AH90" s="245">
        <v>5</v>
      </c>
      <c r="AI90" s="245"/>
      <c r="AJ90" s="245"/>
      <c r="AK90" s="246"/>
      <c r="AL90" s="246"/>
      <c r="AM90" s="247"/>
      <c r="AN90" s="247"/>
      <c r="AO90" s="247"/>
      <c r="AP90" s="248"/>
      <c r="AQ90" s="245">
        <v>5</v>
      </c>
      <c r="AR90" s="246"/>
      <c r="AS90" s="246"/>
      <c r="AT90" s="247"/>
      <c r="AU90" s="247"/>
      <c r="AV90" s="247"/>
      <c r="AW90" s="247"/>
      <c r="AX90" s="247"/>
      <c r="AY90" s="247"/>
      <c r="AZ90" s="609">
        <v>2</v>
      </c>
      <c r="BA90" s="570"/>
      <c r="BB90" s="570"/>
      <c r="BC90" s="570"/>
      <c r="BD90" s="570"/>
      <c r="BE90" s="570"/>
      <c r="BF90" s="570"/>
      <c r="BG90" s="570"/>
      <c r="BH90" s="572"/>
      <c r="BI90" s="569">
        <v>8</v>
      </c>
      <c r="BJ90" s="570"/>
      <c r="BK90" s="570"/>
      <c r="BL90" s="570"/>
      <c r="BM90" s="570"/>
      <c r="BN90" s="570"/>
      <c r="BO90" s="601"/>
      <c r="BP90" s="601"/>
      <c r="BQ90" s="601"/>
      <c r="BR90" s="405"/>
      <c r="BS90" s="405"/>
      <c r="BT90" s="405"/>
      <c r="BU90" s="405"/>
      <c r="BV90" s="405"/>
      <c r="BW90" s="405"/>
      <c r="BX90" s="405"/>
      <c r="BY90" s="405"/>
      <c r="BZ90" s="405"/>
      <c r="CA90" s="405"/>
      <c r="CB90" s="799"/>
      <c r="CC90" s="799"/>
      <c r="CD90" s="799"/>
      <c r="CE90" s="799"/>
      <c r="CF90" s="799"/>
      <c r="CG90" s="799"/>
      <c r="CH90" s="799"/>
      <c r="CI90" s="799"/>
      <c r="CJ90" s="266"/>
    </row>
    <row r="91" spans="1:88" s="10" customFormat="1" ht="37.5" customHeight="1" thickBot="1">
      <c r="A91" s="973"/>
      <c r="B91" s="974"/>
      <c r="C91" s="974"/>
      <c r="D91" s="974"/>
      <c r="E91" s="974"/>
      <c r="F91" s="974"/>
      <c r="G91" s="974"/>
      <c r="H91" s="975"/>
      <c r="I91" s="989"/>
      <c r="J91" s="976" t="s">
        <v>34</v>
      </c>
      <c r="K91" s="977"/>
      <c r="L91" s="978"/>
      <c r="M91" s="978"/>
      <c r="N91" s="979"/>
      <c r="O91" s="979"/>
      <c r="P91" s="290">
        <v>0</v>
      </c>
      <c r="Q91" s="287"/>
      <c r="R91" s="287"/>
      <c r="S91" s="287"/>
      <c r="T91" s="287"/>
      <c r="U91" s="287"/>
      <c r="V91" s="287"/>
      <c r="W91" s="287"/>
      <c r="X91" s="288"/>
      <c r="Y91" s="159">
        <v>0</v>
      </c>
      <c r="Z91" s="130"/>
      <c r="AA91" s="130"/>
      <c r="AB91" s="130"/>
      <c r="AC91" s="130"/>
      <c r="AD91" s="130"/>
      <c r="AE91" s="130"/>
      <c r="AF91" s="130"/>
      <c r="AG91" s="130"/>
      <c r="AH91" s="283">
        <v>0</v>
      </c>
      <c r="AI91" s="283"/>
      <c r="AJ91" s="283"/>
      <c r="AK91" s="284"/>
      <c r="AL91" s="284"/>
      <c r="AM91" s="285"/>
      <c r="AN91" s="285"/>
      <c r="AO91" s="285"/>
      <c r="AP91" s="286"/>
      <c r="AQ91" s="283">
        <v>0</v>
      </c>
      <c r="AR91" s="284"/>
      <c r="AS91" s="284"/>
      <c r="AT91" s="285"/>
      <c r="AU91" s="285"/>
      <c r="AV91" s="285"/>
      <c r="AW91" s="285"/>
      <c r="AX91" s="285"/>
      <c r="AY91" s="285"/>
      <c r="AZ91" s="617">
        <v>0</v>
      </c>
      <c r="BA91" s="618"/>
      <c r="BB91" s="618"/>
      <c r="BC91" s="618"/>
      <c r="BD91" s="618"/>
      <c r="BE91" s="618"/>
      <c r="BF91" s="618"/>
      <c r="BG91" s="618"/>
      <c r="BH91" s="619"/>
      <c r="BI91" s="620">
        <v>0</v>
      </c>
      <c r="BJ91" s="618"/>
      <c r="BK91" s="618"/>
      <c r="BL91" s="618"/>
      <c r="BM91" s="618"/>
      <c r="BN91" s="618"/>
      <c r="BO91" s="621"/>
      <c r="BP91" s="621"/>
      <c r="BQ91" s="621"/>
      <c r="BR91" s="405"/>
      <c r="BS91" s="405"/>
      <c r="BT91" s="405"/>
      <c r="BU91" s="405"/>
      <c r="BV91" s="405"/>
      <c r="BW91" s="405"/>
      <c r="BX91" s="405"/>
      <c r="BY91" s="405"/>
      <c r="BZ91" s="405"/>
      <c r="CA91" s="405"/>
      <c r="CB91" s="799"/>
      <c r="CC91" s="799"/>
      <c r="CD91" s="799"/>
      <c r="CE91" s="799"/>
      <c r="CF91" s="799"/>
      <c r="CG91" s="799"/>
      <c r="CH91" s="799"/>
      <c r="CI91" s="799"/>
      <c r="CJ91" s="266"/>
    </row>
    <row r="92" spans="1:88" s="10" customFormat="1" ht="37.5" customHeight="1">
      <c r="A92" s="402"/>
      <c r="B92" s="402"/>
      <c r="C92" s="402"/>
      <c r="D92" s="402"/>
      <c r="E92" s="402"/>
      <c r="F92" s="402"/>
      <c r="G92" s="402"/>
      <c r="H92" s="402"/>
      <c r="I92" s="403"/>
      <c r="J92" s="404"/>
      <c r="K92" s="404"/>
      <c r="L92" s="404"/>
      <c r="M92" s="404"/>
      <c r="N92" s="404"/>
      <c r="O92" s="404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5"/>
      <c r="BA92" s="405"/>
      <c r="BB92" s="405"/>
      <c r="BC92" s="405"/>
      <c r="BD92" s="405"/>
      <c r="BE92" s="405"/>
      <c r="BF92" s="405"/>
      <c r="BG92" s="405"/>
      <c r="BH92" s="405"/>
      <c r="BI92" s="405"/>
      <c r="BJ92" s="405"/>
      <c r="BK92" s="405"/>
      <c r="BL92" s="405"/>
      <c r="BM92" s="405"/>
      <c r="BN92" s="405"/>
      <c r="BO92" s="405"/>
      <c r="BP92" s="405"/>
      <c r="BQ92" s="405"/>
      <c r="BR92" s="405"/>
      <c r="BS92" s="405"/>
      <c r="BT92" s="405"/>
      <c r="BU92" s="405"/>
      <c r="BV92" s="405"/>
      <c r="BW92" s="405"/>
      <c r="BX92" s="405"/>
      <c r="BY92" s="405"/>
      <c r="BZ92" s="405"/>
      <c r="CA92" s="405"/>
      <c r="CB92" s="799"/>
      <c r="CC92" s="799"/>
      <c r="CD92" s="799"/>
      <c r="CE92" s="799"/>
      <c r="CF92" s="799"/>
      <c r="CG92" s="799"/>
      <c r="CH92" s="799"/>
      <c r="CI92" s="799"/>
      <c r="CJ92" s="266"/>
    </row>
    <row r="93" spans="1:88" s="10" customFormat="1" ht="37.5" customHeight="1">
      <c r="A93" s="402"/>
      <c r="B93" s="402"/>
      <c r="C93" s="402"/>
      <c r="D93" s="402"/>
      <c r="E93" s="402"/>
      <c r="F93" s="402"/>
      <c r="G93" s="402"/>
      <c r="H93" s="402"/>
      <c r="I93" s="403"/>
      <c r="J93" s="404"/>
      <c r="K93" s="404"/>
      <c r="L93" s="404"/>
      <c r="M93" s="404"/>
      <c r="N93" s="404"/>
      <c r="O93" s="404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  <c r="AD93" s="405"/>
      <c r="AE93" s="405"/>
      <c r="AF93" s="405"/>
      <c r="AG93" s="405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5"/>
      <c r="BA93" s="405"/>
      <c r="BB93" s="405"/>
      <c r="BC93" s="405"/>
      <c r="BD93" s="405"/>
      <c r="BE93" s="405"/>
      <c r="BF93" s="405"/>
      <c r="BG93" s="405"/>
      <c r="BH93" s="405"/>
      <c r="BI93" s="405"/>
      <c r="BJ93" s="405"/>
      <c r="BK93" s="405"/>
      <c r="BL93" s="405"/>
      <c r="BM93" s="405"/>
      <c r="BN93" s="405"/>
      <c r="BO93" s="405"/>
      <c r="BP93" s="405"/>
      <c r="BQ93" s="405"/>
      <c r="BR93" s="405"/>
      <c r="BS93" s="405"/>
      <c r="BT93" s="405"/>
      <c r="BU93" s="405"/>
      <c r="BV93" s="405"/>
      <c r="BW93" s="405"/>
      <c r="BX93" s="405"/>
      <c r="BY93" s="405"/>
      <c r="BZ93" s="405"/>
      <c r="CA93" s="405"/>
      <c r="CB93" s="799"/>
      <c r="CC93" s="799"/>
      <c r="CD93" s="799"/>
      <c r="CE93" s="799"/>
      <c r="CF93" s="799"/>
      <c r="CG93" s="799"/>
      <c r="CH93" s="799"/>
      <c r="CI93" s="799"/>
      <c r="CJ93" s="266"/>
    </row>
    <row r="94" spans="1:88" s="10" customFormat="1" ht="37.5" customHeight="1">
      <c r="A94" s="402"/>
      <c r="B94" s="402"/>
      <c r="C94" s="402"/>
      <c r="D94" s="402"/>
      <c r="E94" s="402"/>
      <c r="F94" s="402"/>
      <c r="G94" s="402"/>
      <c r="H94" s="402"/>
      <c r="I94" s="403"/>
      <c r="J94" s="404"/>
      <c r="K94" s="404"/>
      <c r="L94" s="404"/>
      <c r="M94" s="404"/>
      <c r="N94" s="404"/>
      <c r="O94" s="404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5"/>
      <c r="AC94" s="405"/>
      <c r="AD94" s="405"/>
      <c r="AE94" s="405"/>
      <c r="AF94" s="405"/>
      <c r="AG94" s="405"/>
      <c r="AH94" s="406"/>
      <c r="AI94" s="406"/>
      <c r="AJ94" s="406"/>
      <c r="AK94" s="406"/>
      <c r="AL94" s="406"/>
      <c r="AM94" s="406"/>
      <c r="AN94" s="406"/>
      <c r="AO94" s="406"/>
      <c r="AP94" s="406"/>
      <c r="AQ94" s="406"/>
      <c r="AR94" s="406"/>
      <c r="AS94" s="406"/>
      <c r="AT94" s="406"/>
      <c r="AU94" s="406"/>
      <c r="AV94" s="406"/>
      <c r="AW94" s="406"/>
      <c r="AX94" s="406"/>
      <c r="AY94" s="406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405"/>
      <c r="BQ94" s="405"/>
      <c r="BR94" s="405"/>
      <c r="BS94" s="405"/>
      <c r="BT94" s="405"/>
      <c r="BU94" s="405"/>
      <c r="BV94" s="405"/>
      <c r="BW94" s="405"/>
      <c r="BX94" s="405"/>
      <c r="BY94" s="405"/>
      <c r="BZ94" s="405"/>
      <c r="CA94" s="405"/>
      <c r="CB94" s="799"/>
      <c r="CC94" s="799"/>
      <c r="CD94" s="799"/>
      <c r="CE94" s="799"/>
      <c r="CF94" s="799"/>
      <c r="CG94" s="799"/>
      <c r="CH94" s="799"/>
      <c r="CI94" s="799"/>
      <c r="CJ94" s="266"/>
    </row>
    <row r="95" spans="1:88" s="10" customFormat="1" ht="37.5" customHeight="1">
      <c r="A95" s="402"/>
      <c r="B95" s="402"/>
      <c r="C95" s="402"/>
      <c r="D95" s="402"/>
      <c r="E95" s="402"/>
      <c r="F95" s="402"/>
      <c r="G95" s="402"/>
      <c r="H95" s="402"/>
      <c r="I95" s="403"/>
      <c r="J95" s="404"/>
      <c r="K95" s="404"/>
      <c r="L95" s="404"/>
      <c r="M95" s="404"/>
      <c r="N95" s="404"/>
      <c r="O95" s="404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6"/>
      <c r="AI95" s="406"/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  <c r="AT95" s="406"/>
      <c r="AU95" s="406"/>
      <c r="AV95" s="406"/>
      <c r="AW95" s="406"/>
      <c r="AX95" s="406"/>
      <c r="AY95" s="406"/>
      <c r="AZ95" s="405"/>
      <c r="BA95" s="405"/>
      <c r="BB95" s="405"/>
      <c r="BC95" s="405"/>
      <c r="BD95" s="405"/>
      <c r="BE95" s="405"/>
      <c r="BF95" s="405"/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/>
      <c r="BW95" s="405"/>
      <c r="BX95" s="405"/>
      <c r="BY95" s="405"/>
      <c r="BZ95" s="405"/>
      <c r="CA95" s="405"/>
      <c r="CB95" s="799"/>
      <c r="CC95" s="799"/>
      <c r="CD95" s="799"/>
      <c r="CE95" s="799"/>
      <c r="CF95" s="799"/>
      <c r="CG95" s="799"/>
      <c r="CH95" s="799"/>
      <c r="CI95" s="799"/>
      <c r="CJ95" s="266"/>
    </row>
    <row r="96" spans="1:88" ht="26.25" customHeight="1">
      <c r="A96" s="46"/>
      <c r="B96" s="93"/>
      <c r="C96" s="56"/>
      <c r="D96" s="47"/>
      <c r="E96" s="47"/>
      <c r="F96" s="47"/>
      <c r="G96" s="48"/>
      <c r="H96" s="48"/>
      <c r="I96" s="25"/>
      <c r="J96" s="267"/>
      <c r="K96" s="267"/>
      <c r="L96" s="267"/>
      <c r="M96" s="267"/>
      <c r="N96" s="267"/>
      <c r="O96" s="268" t="s">
        <v>163</v>
      </c>
      <c r="P96" s="269">
        <v>17</v>
      </c>
      <c r="Q96" s="269"/>
      <c r="R96" s="269"/>
      <c r="S96" s="269"/>
      <c r="T96" s="269"/>
      <c r="U96" s="269"/>
      <c r="V96" s="269"/>
      <c r="W96" s="269"/>
      <c r="X96" s="269"/>
      <c r="Y96" s="269">
        <v>24</v>
      </c>
      <c r="Z96" s="269"/>
      <c r="AA96" s="269"/>
      <c r="AB96" s="269"/>
      <c r="AC96" s="269"/>
      <c r="AD96" s="269"/>
      <c r="AE96" s="269"/>
      <c r="AF96" s="269"/>
      <c r="AG96" s="269"/>
      <c r="AH96" s="269">
        <v>17</v>
      </c>
      <c r="AI96" s="269"/>
      <c r="AJ96" s="269"/>
      <c r="AK96" s="269"/>
      <c r="AL96" s="269"/>
      <c r="AM96" s="269"/>
      <c r="AN96" s="269"/>
      <c r="AO96" s="269"/>
      <c r="AP96" s="269"/>
      <c r="AQ96" s="269">
        <v>24</v>
      </c>
      <c r="AR96" s="269"/>
      <c r="AS96" s="269"/>
      <c r="AT96" s="269"/>
      <c r="AU96" s="269"/>
      <c r="AV96" s="269"/>
      <c r="AW96" s="269"/>
      <c r="AX96" s="269"/>
      <c r="AY96" s="269"/>
      <c r="AZ96" s="270">
        <v>17</v>
      </c>
      <c r="BA96" s="270"/>
      <c r="BB96" s="270"/>
      <c r="BC96" s="270"/>
      <c r="BD96" s="270"/>
      <c r="BE96" s="270"/>
      <c r="BF96" s="270"/>
      <c r="BG96" s="270"/>
      <c r="BH96" s="270"/>
      <c r="BI96" s="270">
        <v>23</v>
      </c>
      <c r="BJ96" s="271"/>
      <c r="BK96" s="271"/>
      <c r="BL96" s="271"/>
      <c r="BM96" s="271"/>
      <c r="BN96" s="271"/>
      <c r="BO96" s="271"/>
      <c r="BP96" s="271"/>
      <c r="BQ96" s="271"/>
      <c r="BR96" s="801"/>
      <c r="BS96" s="801"/>
      <c r="BT96" s="801"/>
      <c r="BU96" s="801"/>
      <c r="BV96" s="801"/>
      <c r="BW96" s="801"/>
      <c r="BX96" s="801"/>
      <c r="BY96" s="801"/>
      <c r="BZ96" s="801"/>
      <c r="CA96" s="801"/>
      <c r="CB96" s="802"/>
      <c r="CC96" s="802"/>
      <c r="CD96" s="802"/>
      <c r="CE96" s="802"/>
      <c r="CF96" s="802"/>
      <c r="CG96" s="802"/>
      <c r="CH96" s="802"/>
      <c r="CI96" s="802"/>
      <c r="CJ96" s="265"/>
    </row>
    <row r="97" spans="1:88" ht="15.75">
      <c r="A97" s="46"/>
      <c r="B97" s="47"/>
      <c r="C97" s="56"/>
      <c r="D97" s="47"/>
      <c r="E97" s="47"/>
      <c r="F97" s="47"/>
      <c r="G97" s="48"/>
      <c r="H97" s="48"/>
      <c r="I97" s="25"/>
      <c r="J97" s="267"/>
      <c r="K97" s="267"/>
      <c r="L97" s="267"/>
      <c r="M97" s="267"/>
      <c r="N97" s="267"/>
      <c r="O97" s="267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67"/>
      <c r="BJ97" s="267"/>
      <c r="BK97" s="267"/>
      <c r="BL97" s="267"/>
      <c r="BM97" s="267"/>
      <c r="BN97" s="267"/>
      <c r="BO97" s="267"/>
      <c r="BP97" s="267"/>
      <c r="BQ97" s="267"/>
      <c r="BR97" s="802"/>
      <c r="BS97" s="802"/>
      <c r="BT97" s="802"/>
      <c r="BU97" s="802"/>
      <c r="BV97" s="802"/>
      <c r="BW97" s="802"/>
      <c r="BX97" s="802"/>
      <c r="BY97" s="802"/>
      <c r="BZ97" s="802"/>
      <c r="CA97" s="802"/>
      <c r="CB97" s="802"/>
      <c r="CC97" s="802"/>
      <c r="CD97" s="802"/>
      <c r="CE97" s="802"/>
      <c r="CF97" s="802"/>
      <c r="CG97" s="802"/>
      <c r="CH97" s="802"/>
      <c r="CI97" s="802"/>
      <c r="CJ97" s="265"/>
    </row>
    <row r="98" spans="1:88" ht="15.75">
      <c r="A98" s="46"/>
      <c r="B98" s="47"/>
      <c r="C98" s="56"/>
      <c r="D98" s="47"/>
      <c r="E98" s="47"/>
      <c r="F98" s="47"/>
      <c r="G98" s="48"/>
      <c r="H98" s="48"/>
      <c r="I98" s="25"/>
      <c r="J98" s="267"/>
      <c r="K98" s="267"/>
      <c r="L98" s="267"/>
      <c r="M98" s="267"/>
      <c r="N98" s="267"/>
      <c r="O98" s="273" t="s">
        <v>153</v>
      </c>
      <c r="P98" s="272">
        <f>P81/17</f>
        <v>36</v>
      </c>
      <c r="Q98" s="272"/>
      <c r="R98" s="272"/>
      <c r="S98" s="272"/>
      <c r="T98" s="272"/>
      <c r="U98" s="272"/>
      <c r="V98" s="272"/>
      <c r="W98" s="272"/>
      <c r="X98" s="272"/>
      <c r="Y98" s="272">
        <f>Y81/24</f>
        <v>36</v>
      </c>
      <c r="Z98" s="272"/>
      <c r="AA98" s="272"/>
      <c r="AB98" s="272"/>
      <c r="AC98" s="272"/>
      <c r="AD98" s="272"/>
      <c r="AE98" s="272"/>
      <c r="AF98" s="272"/>
      <c r="AG98" s="272"/>
      <c r="AH98" s="272">
        <f>AH81/17</f>
        <v>36</v>
      </c>
      <c r="AI98" s="272"/>
      <c r="AJ98" s="272"/>
      <c r="AK98" s="272"/>
      <c r="AL98" s="272"/>
      <c r="AM98" s="272"/>
      <c r="AN98" s="272"/>
      <c r="AO98" s="272"/>
      <c r="AP98" s="272"/>
      <c r="AQ98" s="272">
        <f>AQ81/24</f>
        <v>36</v>
      </c>
      <c r="AR98" s="272"/>
      <c r="AS98" s="272"/>
      <c r="AT98" s="272"/>
      <c r="AU98" s="272"/>
      <c r="AV98" s="272"/>
      <c r="AW98" s="272"/>
      <c r="AX98" s="272"/>
      <c r="AY98" s="272"/>
      <c r="AZ98" s="272">
        <f>AZ81/17</f>
        <v>36</v>
      </c>
      <c r="BA98" s="272"/>
      <c r="BB98" s="272"/>
      <c r="BC98" s="272"/>
      <c r="BD98" s="272"/>
      <c r="BE98" s="272"/>
      <c r="BF98" s="272"/>
      <c r="BG98" s="272"/>
      <c r="BH98" s="272"/>
      <c r="BI98" s="272">
        <f>BI81/23</f>
        <v>36</v>
      </c>
      <c r="BJ98" s="267"/>
      <c r="BK98" s="267"/>
      <c r="BL98" s="267"/>
      <c r="BM98" s="267"/>
      <c r="BN98" s="267"/>
      <c r="BO98" s="267"/>
      <c r="BP98" s="267"/>
      <c r="BQ98" s="267"/>
      <c r="BR98" s="802"/>
      <c r="BS98" s="802"/>
      <c r="BT98" s="802"/>
      <c r="BU98" s="802"/>
      <c r="BV98" s="802"/>
      <c r="BW98" s="802"/>
      <c r="BX98" s="802"/>
      <c r="BY98" s="802"/>
      <c r="BZ98" s="802"/>
      <c r="CA98" s="802"/>
      <c r="CB98" s="802"/>
      <c r="CC98" s="802"/>
      <c r="CD98" s="802"/>
      <c r="CE98" s="802"/>
      <c r="CF98" s="802"/>
      <c r="CG98" s="802"/>
      <c r="CH98" s="802"/>
      <c r="CI98" s="802"/>
      <c r="CJ98" s="265"/>
    </row>
    <row r="99" spans="1:88" ht="15.75">
      <c r="A99" s="46"/>
      <c r="B99" s="47"/>
      <c r="C99" s="56"/>
      <c r="D99" s="47"/>
      <c r="E99" s="47"/>
      <c r="F99" s="47"/>
      <c r="G99" s="48"/>
      <c r="H99" s="48"/>
      <c r="I99" s="25"/>
      <c r="J99" s="267"/>
      <c r="K99" s="267"/>
      <c r="L99" s="267"/>
      <c r="M99" s="267"/>
      <c r="N99" s="267"/>
      <c r="O99" s="273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67"/>
      <c r="BJ99" s="267"/>
      <c r="BK99" s="267"/>
      <c r="BL99" s="267"/>
      <c r="BM99" s="267"/>
      <c r="BN99" s="267"/>
      <c r="BO99" s="267"/>
      <c r="BP99" s="267"/>
      <c r="BQ99" s="267"/>
      <c r="BR99" s="802"/>
      <c r="BS99" s="802"/>
      <c r="BT99" s="802"/>
      <c r="BU99" s="802"/>
      <c r="BV99" s="802"/>
      <c r="BW99" s="802"/>
      <c r="BX99" s="802"/>
      <c r="BY99" s="802"/>
      <c r="BZ99" s="802"/>
      <c r="CA99" s="802"/>
      <c r="CB99" s="802"/>
      <c r="CC99" s="802"/>
      <c r="CD99" s="802"/>
      <c r="CE99" s="802"/>
      <c r="CF99" s="802"/>
      <c r="CG99" s="802"/>
      <c r="CH99" s="802"/>
      <c r="CI99" s="802"/>
      <c r="CJ99" s="265"/>
    </row>
    <row r="100" spans="1:88" ht="15.75">
      <c r="A100" s="46"/>
      <c r="B100" s="47"/>
      <c r="C100" s="56"/>
      <c r="D100" s="47"/>
      <c r="E100" s="47"/>
      <c r="F100" s="47"/>
      <c r="G100" s="48"/>
      <c r="H100" s="48"/>
      <c r="I100" s="25"/>
      <c r="J100" s="267"/>
      <c r="K100" s="267"/>
      <c r="L100" s="267"/>
      <c r="M100" s="267"/>
      <c r="N100" s="267"/>
      <c r="O100" s="273" t="s">
        <v>153</v>
      </c>
      <c r="P100" s="274">
        <f>P81-612</f>
        <v>0</v>
      </c>
      <c r="Q100" s="274"/>
      <c r="R100" s="274"/>
      <c r="S100" s="274"/>
      <c r="T100" s="274"/>
      <c r="U100" s="274"/>
      <c r="V100" s="274"/>
      <c r="W100" s="274"/>
      <c r="X100" s="274"/>
      <c r="Y100" s="274">
        <f>Y81-864</f>
        <v>0</v>
      </c>
      <c r="Z100" s="274"/>
      <c r="AA100" s="274"/>
      <c r="AB100" s="274"/>
      <c r="AC100" s="274"/>
      <c r="AD100" s="274"/>
      <c r="AE100" s="274"/>
      <c r="AF100" s="274"/>
      <c r="AG100" s="274"/>
      <c r="AH100" s="274">
        <f>AH81-612</f>
        <v>0</v>
      </c>
      <c r="AI100" s="274"/>
      <c r="AJ100" s="274"/>
      <c r="AK100" s="274"/>
      <c r="AL100" s="274"/>
      <c r="AM100" s="274"/>
      <c r="AN100" s="274"/>
      <c r="AO100" s="274"/>
      <c r="AP100" s="274"/>
      <c r="AQ100" s="274">
        <f>AQ81-864</f>
        <v>0</v>
      </c>
      <c r="AR100" s="274"/>
      <c r="AS100" s="274"/>
      <c r="AT100" s="274"/>
      <c r="AU100" s="274"/>
      <c r="AV100" s="274"/>
      <c r="AW100" s="274"/>
      <c r="AX100" s="274"/>
      <c r="AY100" s="274"/>
      <c r="AZ100" s="274">
        <f>AZ81-612</f>
        <v>0</v>
      </c>
      <c r="BA100" s="274"/>
      <c r="BB100" s="274"/>
      <c r="BC100" s="274"/>
      <c r="BD100" s="274"/>
      <c r="BE100" s="274"/>
      <c r="BF100" s="274"/>
      <c r="BG100" s="274"/>
      <c r="BH100" s="274"/>
      <c r="BI100" s="274">
        <f>BI81-792</f>
        <v>36</v>
      </c>
      <c r="BJ100" s="274"/>
      <c r="BK100" s="274"/>
      <c r="BL100" s="274"/>
      <c r="BM100" s="274"/>
      <c r="BN100" s="274"/>
      <c r="BO100" s="274"/>
      <c r="BP100" s="274"/>
      <c r="BQ100" s="274"/>
      <c r="BR100" s="803"/>
      <c r="BS100" s="803"/>
      <c r="BT100" s="803"/>
      <c r="BU100" s="803"/>
      <c r="BV100" s="803"/>
      <c r="BW100" s="803"/>
      <c r="BX100" s="803"/>
      <c r="BY100" s="803"/>
      <c r="BZ100" s="803"/>
      <c r="CA100" s="803"/>
      <c r="CB100" s="802"/>
      <c r="CC100" s="802"/>
      <c r="CD100" s="802"/>
      <c r="CE100" s="802"/>
      <c r="CF100" s="802"/>
      <c r="CG100" s="802"/>
      <c r="CH100" s="802"/>
      <c r="CI100" s="802"/>
      <c r="CJ100" s="265"/>
    </row>
    <row r="101" spans="1:88" ht="15.75">
      <c r="A101" s="46"/>
      <c r="B101" s="47"/>
      <c r="C101" s="56"/>
      <c r="D101" s="47"/>
      <c r="E101" s="47"/>
      <c r="F101" s="47"/>
      <c r="G101" s="48"/>
      <c r="H101" s="48"/>
      <c r="I101" s="25"/>
      <c r="J101" s="267"/>
      <c r="K101" s="267"/>
      <c r="L101" s="267"/>
      <c r="M101" s="267"/>
      <c r="N101" s="267"/>
      <c r="O101" s="273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802"/>
      <c r="BS101" s="802"/>
      <c r="BT101" s="802"/>
      <c r="BU101" s="802"/>
      <c r="BV101" s="802"/>
      <c r="BW101" s="802"/>
      <c r="BX101" s="802"/>
      <c r="BY101" s="802"/>
      <c r="BZ101" s="802"/>
      <c r="CA101" s="802"/>
      <c r="CB101" s="802"/>
      <c r="CC101" s="802"/>
      <c r="CD101" s="802"/>
      <c r="CE101" s="802"/>
      <c r="CF101" s="802"/>
      <c r="CG101" s="802"/>
      <c r="CH101" s="802"/>
      <c r="CI101" s="802"/>
      <c r="CJ101" s="265"/>
    </row>
    <row r="102" spans="1:88" ht="15.75">
      <c r="A102" s="46"/>
      <c r="B102" s="47"/>
      <c r="C102" s="56"/>
      <c r="D102" s="47"/>
      <c r="E102" s="47"/>
      <c r="F102" s="47"/>
      <c r="G102" s="48"/>
      <c r="H102" s="48"/>
      <c r="I102" s="25"/>
      <c r="J102" s="267"/>
      <c r="K102" s="267"/>
      <c r="L102" s="267"/>
      <c r="M102" s="267"/>
      <c r="N102" s="267"/>
      <c r="O102" s="273" t="s">
        <v>154</v>
      </c>
      <c r="P102" s="272">
        <v>0</v>
      </c>
      <c r="Q102" s="272"/>
      <c r="R102" s="272"/>
      <c r="S102" s="272"/>
      <c r="T102" s="272"/>
      <c r="U102" s="272"/>
      <c r="V102" s="272"/>
      <c r="W102" s="272"/>
      <c r="X102" s="272"/>
      <c r="Y102" s="272">
        <v>1</v>
      </c>
      <c r="Z102" s="272"/>
      <c r="AA102" s="272"/>
      <c r="AB102" s="272"/>
      <c r="AC102" s="272"/>
      <c r="AD102" s="272"/>
      <c r="AE102" s="272"/>
      <c r="AF102" s="272"/>
      <c r="AG102" s="272"/>
      <c r="AH102" s="272">
        <v>1</v>
      </c>
      <c r="AI102" s="272"/>
      <c r="AJ102" s="272"/>
      <c r="AK102" s="272"/>
      <c r="AL102" s="272"/>
      <c r="AM102" s="272"/>
      <c r="AN102" s="272"/>
      <c r="AO102" s="272"/>
      <c r="AP102" s="272"/>
      <c r="AQ102" s="272">
        <v>0.5</v>
      </c>
      <c r="AR102" s="272"/>
      <c r="AS102" s="272"/>
      <c r="AT102" s="272"/>
      <c r="AU102" s="272"/>
      <c r="AV102" s="272"/>
      <c r="AW102" s="272"/>
      <c r="AX102" s="272"/>
      <c r="AY102" s="272"/>
      <c r="AZ102" s="272">
        <v>0.5</v>
      </c>
      <c r="BA102" s="272"/>
      <c r="BB102" s="272"/>
      <c r="BC102" s="272"/>
      <c r="BD102" s="272"/>
      <c r="BE102" s="272"/>
      <c r="BF102" s="272"/>
      <c r="BG102" s="272"/>
      <c r="BH102" s="272"/>
      <c r="BI102" s="267">
        <v>1.5</v>
      </c>
      <c r="BJ102" s="267"/>
      <c r="BK102" s="267"/>
      <c r="BL102" s="267"/>
      <c r="BM102" s="267"/>
      <c r="BN102" s="267"/>
      <c r="BO102" s="267"/>
      <c r="BP102" s="267"/>
      <c r="BQ102" s="267"/>
      <c r="BR102" s="802"/>
      <c r="BS102" s="802"/>
      <c r="BT102" s="802"/>
      <c r="BU102" s="802"/>
      <c r="BV102" s="802"/>
      <c r="BW102" s="802"/>
      <c r="BX102" s="802"/>
      <c r="BY102" s="802"/>
      <c r="BZ102" s="802"/>
      <c r="CA102" s="802"/>
      <c r="CB102" s="802"/>
      <c r="CC102" s="802"/>
      <c r="CD102" s="802"/>
      <c r="CE102" s="802"/>
      <c r="CF102" s="802"/>
      <c r="CG102" s="802"/>
      <c r="CH102" s="802"/>
      <c r="CI102" s="802"/>
      <c r="CJ102" s="265"/>
    </row>
    <row r="103" spans="1:88" ht="15.75">
      <c r="A103" s="46"/>
      <c r="B103" s="47"/>
      <c r="C103" s="56"/>
      <c r="D103" s="47"/>
      <c r="E103" s="47"/>
      <c r="F103" s="47"/>
      <c r="G103" s="48"/>
      <c r="H103" s="48"/>
      <c r="I103" s="25"/>
      <c r="J103" s="267"/>
      <c r="K103" s="267"/>
      <c r="L103" s="267"/>
      <c r="M103" s="267"/>
      <c r="N103" s="267"/>
      <c r="O103" s="273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802"/>
      <c r="BS103" s="802"/>
      <c r="BT103" s="802"/>
      <c r="BU103" s="802"/>
      <c r="BV103" s="802"/>
      <c r="BW103" s="802"/>
      <c r="BX103" s="802"/>
      <c r="BY103" s="802"/>
      <c r="BZ103" s="802"/>
      <c r="CA103" s="802"/>
      <c r="CB103" s="802"/>
      <c r="CC103" s="802"/>
      <c r="CD103" s="802"/>
      <c r="CE103" s="802"/>
      <c r="CF103" s="802"/>
      <c r="CG103" s="802"/>
      <c r="CH103" s="802"/>
      <c r="CI103" s="802"/>
      <c r="CJ103" s="265"/>
    </row>
    <row r="104" spans="1:88" ht="15.75">
      <c r="A104" s="46"/>
      <c r="B104" s="47"/>
      <c r="C104" s="56"/>
      <c r="D104" s="47"/>
      <c r="E104" s="47"/>
      <c r="F104" s="47"/>
      <c r="G104" s="232"/>
      <c r="H104" s="48"/>
      <c r="I104" s="25"/>
      <c r="J104" s="267"/>
      <c r="K104" s="267"/>
      <c r="L104" s="267"/>
      <c r="M104" s="267"/>
      <c r="N104" s="267"/>
      <c r="O104" s="267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802"/>
      <c r="BS104" s="802"/>
      <c r="BT104" s="802"/>
      <c r="BU104" s="802"/>
      <c r="BV104" s="802"/>
      <c r="BW104" s="802"/>
      <c r="BX104" s="802"/>
      <c r="BY104" s="802"/>
      <c r="BZ104" s="802"/>
      <c r="CA104" s="802"/>
      <c r="CB104" s="802"/>
      <c r="CC104" s="802"/>
      <c r="CD104" s="802"/>
      <c r="CE104" s="802"/>
      <c r="CF104" s="802"/>
      <c r="CG104" s="802"/>
      <c r="CH104" s="802"/>
      <c r="CI104" s="802"/>
      <c r="CJ104" s="265"/>
    </row>
    <row r="105" spans="1:88" ht="15.75">
      <c r="A105" s="46"/>
      <c r="B105" s="47"/>
      <c r="C105" s="56"/>
      <c r="D105" s="47"/>
      <c r="E105" s="47"/>
      <c r="F105" s="47"/>
      <c r="G105" s="48"/>
      <c r="H105" s="48"/>
      <c r="I105" s="25"/>
      <c r="J105" s="267"/>
      <c r="K105" s="267"/>
      <c r="L105" s="267"/>
      <c r="M105" s="267"/>
      <c r="N105" s="267"/>
      <c r="O105" s="267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802"/>
      <c r="BS105" s="802"/>
      <c r="BT105" s="802"/>
      <c r="BU105" s="802"/>
      <c r="BV105" s="802"/>
      <c r="BW105" s="802"/>
      <c r="BX105" s="802"/>
      <c r="BY105" s="802"/>
      <c r="BZ105" s="802"/>
      <c r="CA105" s="802"/>
      <c r="CB105" s="802"/>
      <c r="CC105" s="802"/>
      <c r="CD105" s="802"/>
      <c r="CE105" s="802"/>
      <c r="CF105" s="802"/>
      <c r="CG105" s="802"/>
      <c r="CH105" s="802"/>
      <c r="CI105" s="802"/>
      <c r="CJ105" s="265"/>
    </row>
    <row r="106" spans="1:88" ht="15.75">
      <c r="A106" s="46"/>
      <c r="B106" s="47"/>
      <c r="C106" s="56"/>
      <c r="D106" s="47"/>
      <c r="E106" s="47"/>
      <c r="F106" s="47"/>
      <c r="G106" s="48"/>
      <c r="H106" s="48"/>
      <c r="I106" s="25"/>
      <c r="J106" s="267"/>
      <c r="K106" s="267"/>
      <c r="L106" s="267"/>
      <c r="M106" s="267"/>
      <c r="N106" s="267"/>
      <c r="O106" s="267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802"/>
      <c r="BS106" s="802"/>
      <c r="BT106" s="802"/>
      <c r="BU106" s="802"/>
      <c r="BV106" s="802"/>
      <c r="BW106" s="802"/>
      <c r="BX106" s="802"/>
      <c r="BY106" s="802"/>
      <c r="BZ106" s="802"/>
      <c r="CA106" s="802"/>
      <c r="CB106" s="802"/>
      <c r="CC106" s="802"/>
      <c r="CD106" s="802"/>
      <c r="CE106" s="802"/>
      <c r="CF106" s="802"/>
      <c r="CG106" s="802"/>
      <c r="CH106" s="802"/>
      <c r="CI106" s="802"/>
      <c r="CJ106" s="265"/>
    </row>
    <row r="107" spans="1:88" ht="15.75">
      <c r="A107" s="46"/>
      <c r="B107" s="47"/>
      <c r="C107" s="56"/>
      <c r="D107" s="47"/>
      <c r="E107" s="47"/>
      <c r="F107" s="47"/>
      <c r="G107" s="48"/>
      <c r="H107" s="48"/>
      <c r="I107" s="25"/>
      <c r="J107" s="267"/>
      <c r="K107" s="267"/>
      <c r="L107" s="267"/>
      <c r="M107" s="267"/>
      <c r="N107" s="267"/>
      <c r="O107" s="267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5"/>
      <c r="BJ107" s="267"/>
      <c r="BK107" s="267"/>
      <c r="BL107" s="267"/>
      <c r="BM107" s="267"/>
      <c r="BN107" s="267"/>
      <c r="BO107" s="267"/>
      <c r="BP107" s="267"/>
      <c r="BQ107" s="267"/>
      <c r="BR107" s="803"/>
      <c r="BS107" s="802"/>
      <c r="BT107" s="802"/>
      <c r="BU107" s="802"/>
      <c r="BV107" s="802"/>
      <c r="BW107" s="802"/>
      <c r="BX107" s="802"/>
      <c r="BY107" s="802"/>
      <c r="BZ107" s="802"/>
      <c r="CA107" s="803"/>
      <c r="CB107" s="802"/>
      <c r="CC107" s="802"/>
      <c r="CD107" s="802"/>
      <c r="CE107" s="802"/>
      <c r="CF107" s="802"/>
      <c r="CG107" s="802"/>
      <c r="CH107" s="802"/>
      <c r="CI107" s="802"/>
      <c r="CJ107" s="265" t="s">
        <v>159</v>
      </c>
    </row>
    <row r="108" spans="1:88" ht="15.75">
      <c r="A108" s="46"/>
      <c r="B108" s="47"/>
      <c r="C108" s="56"/>
      <c r="D108" s="47"/>
      <c r="E108" s="47"/>
      <c r="F108" s="47"/>
      <c r="G108" s="48"/>
      <c r="H108" s="48"/>
      <c r="I108" s="25"/>
      <c r="J108" s="267"/>
      <c r="K108" s="267"/>
      <c r="L108" s="267"/>
      <c r="M108" s="267"/>
      <c r="N108" s="267"/>
      <c r="O108" s="267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6"/>
      <c r="AI108" s="272"/>
      <c r="AJ108" s="272"/>
      <c r="AK108" s="272"/>
      <c r="AL108" s="272"/>
      <c r="AM108" s="272"/>
      <c r="AN108" s="272"/>
      <c r="AO108" s="272"/>
      <c r="AP108" s="272"/>
      <c r="AQ108" s="276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804"/>
      <c r="BS108" s="804"/>
      <c r="BT108" s="804"/>
      <c r="BU108" s="804"/>
      <c r="BV108" s="804"/>
      <c r="BW108" s="804"/>
      <c r="BX108" s="804"/>
      <c r="BY108" s="804"/>
      <c r="BZ108" s="804"/>
      <c r="CA108" s="804"/>
      <c r="CB108" s="802"/>
      <c r="CC108" s="802"/>
      <c r="CD108" s="802"/>
      <c r="CE108" s="802"/>
      <c r="CF108" s="802"/>
      <c r="CG108" s="802"/>
      <c r="CH108" s="802"/>
      <c r="CI108" s="802"/>
      <c r="CJ108" s="265" t="s">
        <v>160</v>
      </c>
    </row>
    <row r="109" spans="1:87" ht="15">
      <c r="A109" s="46"/>
      <c r="B109" s="47"/>
      <c r="C109" s="56"/>
      <c r="D109" s="47"/>
      <c r="E109" s="47"/>
      <c r="F109" s="47"/>
      <c r="G109" s="48"/>
      <c r="H109" s="48"/>
      <c r="I109" s="25"/>
      <c r="J109" s="25"/>
      <c r="K109" s="25"/>
      <c r="L109" s="25"/>
      <c r="M109" s="25"/>
      <c r="N109" s="25"/>
      <c r="O109" s="25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25"/>
      <c r="BJ109" s="25"/>
      <c r="BK109" s="25"/>
      <c r="BL109" s="25"/>
      <c r="BM109" s="25"/>
      <c r="BN109" s="25"/>
      <c r="BO109" s="25"/>
      <c r="BP109" s="25"/>
      <c r="BQ109" s="25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</row>
    <row r="110" spans="1:87" ht="15">
      <c r="A110" s="46"/>
      <c r="B110" s="47"/>
      <c r="C110" s="56"/>
      <c r="D110" s="47"/>
      <c r="E110" s="47"/>
      <c r="F110" s="47"/>
      <c r="G110" s="48"/>
      <c r="H110" s="48"/>
      <c r="I110" s="25"/>
      <c r="J110" s="25"/>
      <c r="K110" s="25"/>
      <c r="L110" s="25"/>
      <c r="M110" s="25"/>
      <c r="N110" s="25"/>
      <c r="O110" s="25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25"/>
      <c r="BJ110" s="25"/>
      <c r="BK110" s="25"/>
      <c r="BL110" s="25"/>
      <c r="BM110" s="25"/>
      <c r="BN110" s="25"/>
      <c r="BO110" s="25"/>
      <c r="BP110" s="25"/>
      <c r="BQ110" s="25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</row>
    <row r="111" spans="1:87" ht="15">
      <c r="A111" s="46"/>
      <c r="B111" s="47"/>
      <c r="C111" s="56"/>
      <c r="D111" s="47"/>
      <c r="E111" s="47"/>
      <c r="F111" s="47"/>
      <c r="G111" s="48"/>
      <c r="H111" s="48"/>
      <c r="I111" s="25"/>
      <c r="J111" s="25"/>
      <c r="K111" s="25"/>
      <c r="L111" s="25"/>
      <c r="M111" s="25"/>
      <c r="N111" s="25"/>
      <c r="O111" s="25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25"/>
      <c r="BJ111" s="25"/>
      <c r="BK111" s="25"/>
      <c r="BL111" s="25"/>
      <c r="BM111" s="25"/>
      <c r="BN111" s="25"/>
      <c r="BO111" s="25"/>
      <c r="BP111" s="25"/>
      <c r="BQ111" s="25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</row>
    <row r="112" spans="1:87" ht="15">
      <c r="A112" s="46"/>
      <c r="B112" s="47"/>
      <c r="C112" s="56"/>
      <c r="D112" s="47"/>
      <c r="E112" s="47"/>
      <c r="F112" s="47"/>
      <c r="G112" s="48"/>
      <c r="H112" s="48"/>
      <c r="I112" s="25"/>
      <c r="J112" s="25"/>
      <c r="K112" s="25"/>
      <c r="L112" s="25"/>
      <c r="M112" s="25"/>
      <c r="N112" s="25"/>
      <c r="O112" s="25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25"/>
      <c r="BJ112" s="25"/>
      <c r="BK112" s="25"/>
      <c r="BL112" s="25"/>
      <c r="BM112" s="25"/>
      <c r="BN112" s="25"/>
      <c r="BO112" s="25"/>
      <c r="BP112" s="25"/>
      <c r="BQ112" s="25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</row>
    <row r="113" spans="1:87" ht="15">
      <c r="A113" s="46"/>
      <c r="B113" s="47"/>
      <c r="C113" s="56"/>
      <c r="D113" s="47"/>
      <c r="E113" s="47"/>
      <c r="F113" s="47"/>
      <c r="G113" s="48"/>
      <c r="H113" s="48"/>
      <c r="I113" s="25"/>
      <c r="J113" s="25"/>
      <c r="K113" s="25"/>
      <c r="L113" s="25"/>
      <c r="M113" s="25"/>
      <c r="N113" s="25"/>
      <c r="O113" s="25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25"/>
      <c r="BJ113" s="25"/>
      <c r="BK113" s="25"/>
      <c r="BL113" s="25"/>
      <c r="BM113" s="25"/>
      <c r="BN113" s="25"/>
      <c r="BO113" s="25"/>
      <c r="BP113" s="25"/>
      <c r="BQ113" s="25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</row>
    <row r="114" spans="1:87" ht="15">
      <c r="A114" s="46"/>
      <c r="B114" s="47"/>
      <c r="C114" s="56"/>
      <c r="D114" s="47"/>
      <c r="E114" s="47"/>
      <c r="F114" s="47"/>
      <c r="G114" s="48"/>
      <c r="H114" s="48"/>
      <c r="I114" s="25"/>
      <c r="J114" s="25"/>
      <c r="K114" s="25"/>
      <c r="L114" s="25"/>
      <c r="M114" s="25"/>
      <c r="N114" s="25"/>
      <c r="O114" s="25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25"/>
      <c r="BJ114" s="25"/>
      <c r="BK114" s="25"/>
      <c r="BL114" s="25"/>
      <c r="BM114" s="25"/>
      <c r="BN114" s="25"/>
      <c r="BO114" s="25"/>
      <c r="BP114" s="25"/>
      <c r="BQ114" s="25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</row>
    <row r="115" spans="1:87" ht="15">
      <c r="A115" s="46"/>
      <c r="B115" s="47"/>
      <c r="C115" s="56"/>
      <c r="D115" s="47"/>
      <c r="E115" s="47"/>
      <c r="F115" s="47"/>
      <c r="G115" s="48"/>
      <c r="H115" s="48"/>
      <c r="I115" s="25"/>
      <c r="J115" s="25"/>
      <c r="K115" s="25"/>
      <c r="L115" s="25"/>
      <c r="M115" s="25"/>
      <c r="N115" s="25"/>
      <c r="O115" s="25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25"/>
      <c r="BJ115" s="25"/>
      <c r="BK115" s="25"/>
      <c r="BL115" s="25"/>
      <c r="BM115" s="25"/>
      <c r="BN115" s="25"/>
      <c r="BO115" s="25"/>
      <c r="BP115" s="25"/>
      <c r="BQ115" s="25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</row>
    <row r="116" spans="1:87" ht="15">
      <c r="A116" s="46"/>
      <c r="B116" s="47"/>
      <c r="C116" s="56"/>
      <c r="D116" s="47"/>
      <c r="E116" s="47"/>
      <c r="F116" s="47"/>
      <c r="G116" s="48"/>
      <c r="H116" s="48"/>
      <c r="I116" s="25"/>
      <c r="J116" s="25"/>
      <c r="K116" s="25"/>
      <c r="L116" s="25"/>
      <c r="M116" s="25"/>
      <c r="N116" s="25"/>
      <c r="O116" s="25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25"/>
      <c r="BJ116" s="25"/>
      <c r="BK116" s="25"/>
      <c r="BL116" s="25"/>
      <c r="BM116" s="25"/>
      <c r="BN116" s="25"/>
      <c r="BO116" s="25"/>
      <c r="BP116" s="25"/>
      <c r="BQ116" s="25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</row>
    <row r="117" spans="1:87" ht="15">
      <c r="A117" s="46"/>
      <c r="B117" s="47"/>
      <c r="C117" s="56"/>
      <c r="D117" s="47"/>
      <c r="E117" s="47"/>
      <c r="F117" s="47"/>
      <c r="G117" s="48"/>
      <c r="H117" s="48"/>
      <c r="I117" s="25"/>
      <c r="J117" s="25"/>
      <c r="K117" s="25"/>
      <c r="L117" s="25"/>
      <c r="M117" s="25"/>
      <c r="N117" s="25"/>
      <c r="O117" s="25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25"/>
      <c r="BJ117" s="25"/>
      <c r="BK117" s="25"/>
      <c r="BL117" s="25"/>
      <c r="BM117" s="25"/>
      <c r="BN117" s="25"/>
      <c r="BO117" s="25"/>
      <c r="BP117" s="25"/>
      <c r="BQ117" s="25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spans="1:69" ht="15">
      <c r="A131"/>
      <c r="C131" s="56"/>
      <c r="G131"/>
      <c r="H131"/>
      <c r="BI131"/>
      <c r="BJ131"/>
      <c r="BK131"/>
      <c r="BL131"/>
      <c r="BM131"/>
      <c r="BN131"/>
      <c r="BO131"/>
      <c r="BP131"/>
      <c r="BQ131"/>
    </row>
    <row r="132" spans="1:69" ht="15">
      <c r="A132"/>
      <c r="C132" s="56"/>
      <c r="G132"/>
      <c r="H132"/>
      <c r="BI132"/>
      <c r="BJ132"/>
      <c r="BK132"/>
      <c r="BL132"/>
      <c r="BM132"/>
      <c r="BN132"/>
      <c r="BO132"/>
      <c r="BP132"/>
      <c r="BQ132"/>
    </row>
    <row r="133" spans="1:69" ht="15">
      <c r="A133"/>
      <c r="C133" s="56"/>
      <c r="G133"/>
      <c r="H133"/>
      <c r="BI133"/>
      <c r="BJ133"/>
      <c r="BK133"/>
      <c r="BL133"/>
      <c r="BM133"/>
      <c r="BN133"/>
      <c r="BO133"/>
      <c r="BP133"/>
      <c r="BQ133"/>
    </row>
    <row r="134" spans="1:69" ht="15">
      <c r="A134"/>
      <c r="C134" s="56"/>
      <c r="G134"/>
      <c r="H134"/>
      <c r="BI134"/>
      <c r="BJ134"/>
      <c r="BK134"/>
      <c r="BL134"/>
      <c r="BM134"/>
      <c r="BN134"/>
      <c r="BO134"/>
      <c r="BP134"/>
      <c r="BQ134"/>
    </row>
    <row r="135" spans="1:69" ht="15">
      <c r="A135"/>
      <c r="C135" s="56"/>
      <c r="G135"/>
      <c r="H135"/>
      <c r="BI135"/>
      <c r="BJ135"/>
      <c r="BK135"/>
      <c r="BL135"/>
      <c r="BM135"/>
      <c r="BN135"/>
      <c r="BO135"/>
      <c r="BP135"/>
      <c r="BQ135"/>
    </row>
    <row r="136" spans="1:69" ht="15">
      <c r="A136"/>
      <c r="C136" s="56"/>
      <c r="G136"/>
      <c r="H136"/>
      <c r="BI136"/>
      <c r="BJ136"/>
      <c r="BK136"/>
      <c r="BL136"/>
      <c r="BM136"/>
      <c r="BN136"/>
      <c r="BO136"/>
      <c r="BP136"/>
      <c r="BQ136"/>
    </row>
    <row r="137" spans="1:69" ht="15">
      <c r="A137"/>
      <c r="C137" s="56"/>
      <c r="G137"/>
      <c r="H137"/>
      <c r="BI137"/>
      <c r="BJ137"/>
      <c r="BK137"/>
      <c r="BL137"/>
      <c r="BM137"/>
      <c r="BN137"/>
      <c r="BO137"/>
      <c r="BP137"/>
      <c r="BQ137"/>
    </row>
    <row r="138" spans="1:69" ht="15">
      <c r="A138"/>
      <c r="C138" s="56"/>
      <c r="G138"/>
      <c r="H138"/>
      <c r="BI138"/>
      <c r="BJ138"/>
      <c r="BK138"/>
      <c r="BL138"/>
      <c r="BM138"/>
      <c r="BN138"/>
      <c r="BO138"/>
      <c r="BP138"/>
      <c r="BQ138"/>
    </row>
    <row r="139" spans="1:69" ht="15">
      <c r="A139"/>
      <c r="C139" s="56"/>
      <c r="G139"/>
      <c r="H139"/>
      <c r="BI139"/>
      <c r="BJ139"/>
      <c r="BK139"/>
      <c r="BL139"/>
      <c r="BM139"/>
      <c r="BN139"/>
      <c r="BO139"/>
      <c r="BP139"/>
      <c r="BQ139"/>
    </row>
    <row r="140" spans="1:69" ht="15">
      <c r="A140"/>
      <c r="C140" s="56"/>
      <c r="G140"/>
      <c r="H140"/>
      <c r="BI140"/>
      <c r="BJ140"/>
      <c r="BK140"/>
      <c r="BL140"/>
      <c r="BM140"/>
      <c r="BN140"/>
      <c r="BO140"/>
      <c r="BP140"/>
      <c r="BQ140"/>
    </row>
    <row r="141" spans="1:69" ht="15">
      <c r="A141"/>
      <c r="C141" s="56"/>
      <c r="G141"/>
      <c r="H141"/>
      <c r="BI141"/>
      <c r="BJ141"/>
      <c r="BK141"/>
      <c r="BL141"/>
      <c r="BM141"/>
      <c r="BN141"/>
      <c r="BO141"/>
      <c r="BP141"/>
      <c r="BQ141"/>
    </row>
    <row r="142" spans="1:69" ht="15">
      <c r="A142"/>
      <c r="C142" s="56"/>
      <c r="G142"/>
      <c r="H142"/>
      <c r="BI142"/>
      <c r="BJ142"/>
      <c r="BK142"/>
      <c r="BL142"/>
      <c r="BM142"/>
      <c r="BN142"/>
      <c r="BO142"/>
      <c r="BP142"/>
      <c r="BQ142"/>
    </row>
    <row r="143" spans="1:69" ht="15">
      <c r="A143"/>
      <c r="C143" s="56"/>
      <c r="G143"/>
      <c r="H143"/>
      <c r="BI143"/>
      <c r="BJ143"/>
      <c r="BK143"/>
      <c r="BL143"/>
      <c r="BM143"/>
      <c r="BN143"/>
      <c r="BO143"/>
      <c r="BP143"/>
      <c r="BQ143"/>
    </row>
    <row r="144" spans="1:69" ht="15">
      <c r="A144"/>
      <c r="C144" s="56"/>
      <c r="G144"/>
      <c r="H144"/>
      <c r="BI144"/>
      <c r="BJ144"/>
      <c r="BK144"/>
      <c r="BL144"/>
      <c r="BM144"/>
      <c r="BN144"/>
      <c r="BO144"/>
      <c r="BP144"/>
      <c r="BQ144"/>
    </row>
    <row r="145" spans="1:69" ht="15">
      <c r="A145"/>
      <c r="C145" s="56"/>
      <c r="G145"/>
      <c r="H145"/>
      <c r="BI145"/>
      <c r="BJ145"/>
      <c r="BK145"/>
      <c r="BL145"/>
      <c r="BM145"/>
      <c r="BN145"/>
      <c r="BO145"/>
      <c r="BP145"/>
      <c r="BQ145"/>
    </row>
    <row r="146" spans="1:69" ht="15">
      <c r="A146"/>
      <c r="C146" s="56"/>
      <c r="G146"/>
      <c r="H146"/>
      <c r="BI146"/>
      <c r="BJ146"/>
      <c r="BK146"/>
      <c r="BL146"/>
      <c r="BM146"/>
      <c r="BN146"/>
      <c r="BO146"/>
      <c r="BP146"/>
      <c r="BQ146"/>
    </row>
    <row r="147" spans="1:69" ht="15">
      <c r="A147"/>
      <c r="C147" s="56"/>
      <c r="G147"/>
      <c r="H147"/>
      <c r="BI147"/>
      <c r="BJ147"/>
      <c r="BK147"/>
      <c r="BL147"/>
      <c r="BM147"/>
      <c r="BN147"/>
      <c r="BO147"/>
      <c r="BP147"/>
      <c r="BQ147"/>
    </row>
    <row r="148" spans="1:69" ht="15">
      <c r="A148"/>
      <c r="C148" s="56"/>
      <c r="G148"/>
      <c r="H148"/>
      <c r="BI148"/>
      <c r="BJ148"/>
      <c r="BK148"/>
      <c r="BL148"/>
      <c r="BM148"/>
      <c r="BN148"/>
      <c r="BO148"/>
      <c r="BP148"/>
      <c r="BQ148"/>
    </row>
    <row r="149" spans="1:69" ht="15">
      <c r="A149"/>
      <c r="C149" s="56"/>
      <c r="G149"/>
      <c r="H149"/>
      <c r="BI149"/>
      <c r="BJ149"/>
      <c r="BK149"/>
      <c r="BL149"/>
      <c r="BM149"/>
      <c r="BN149"/>
      <c r="BO149"/>
      <c r="BP149"/>
      <c r="BQ149"/>
    </row>
    <row r="150" spans="1:69" ht="15">
      <c r="A150"/>
      <c r="C150" s="56"/>
      <c r="G150"/>
      <c r="H150"/>
      <c r="BI150"/>
      <c r="BJ150"/>
      <c r="BK150"/>
      <c r="BL150"/>
      <c r="BM150"/>
      <c r="BN150"/>
      <c r="BO150"/>
      <c r="BP150"/>
      <c r="BQ150"/>
    </row>
    <row r="151" spans="1:69" ht="15">
      <c r="A151"/>
      <c r="C151" s="56"/>
      <c r="G151"/>
      <c r="H151"/>
      <c r="BI151"/>
      <c r="BJ151"/>
      <c r="BK151"/>
      <c r="BL151"/>
      <c r="BM151"/>
      <c r="BN151"/>
      <c r="BO151"/>
      <c r="BP151"/>
      <c r="BQ151"/>
    </row>
    <row r="152" spans="1:69" ht="15">
      <c r="A152"/>
      <c r="C152" s="56"/>
      <c r="G152"/>
      <c r="H152"/>
      <c r="BI152"/>
      <c r="BJ152"/>
      <c r="BK152"/>
      <c r="BL152"/>
      <c r="BM152"/>
      <c r="BN152"/>
      <c r="BO152"/>
      <c r="BP152"/>
      <c r="BQ152"/>
    </row>
    <row r="153" spans="1:69" ht="15">
      <c r="A153"/>
      <c r="C153" s="56"/>
      <c r="G153"/>
      <c r="H153"/>
      <c r="BI153"/>
      <c r="BJ153"/>
      <c r="BK153"/>
      <c r="BL153"/>
      <c r="BM153"/>
      <c r="BN153"/>
      <c r="BO153"/>
      <c r="BP153"/>
      <c r="BQ153"/>
    </row>
    <row r="154" spans="1:69" ht="15">
      <c r="A154"/>
      <c r="C154" s="56"/>
      <c r="G154"/>
      <c r="H154"/>
      <c r="BI154"/>
      <c r="BJ154"/>
      <c r="BK154"/>
      <c r="BL154"/>
      <c r="BM154"/>
      <c r="BN154"/>
      <c r="BO154"/>
      <c r="BP154"/>
      <c r="BQ154"/>
    </row>
    <row r="155" spans="1:69" ht="15">
      <c r="A155"/>
      <c r="C155" s="56"/>
      <c r="G155"/>
      <c r="H155"/>
      <c r="BI155"/>
      <c r="BJ155"/>
      <c r="BK155"/>
      <c r="BL155"/>
      <c r="BM155"/>
      <c r="BN155"/>
      <c r="BO155"/>
      <c r="BP155"/>
      <c r="BQ155"/>
    </row>
    <row r="156" spans="1:69" ht="15">
      <c r="A156"/>
      <c r="C156" s="56"/>
      <c r="G156"/>
      <c r="H156"/>
      <c r="BI156"/>
      <c r="BJ156"/>
      <c r="BK156"/>
      <c r="BL156"/>
      <c r="BM156"/>
      <c r="BN156"/>
      <c r="BO156"/>
      <c r="BP156"/>
      <c r="BQ156"/>
    </row>
    <row r="157" spans="1:69" ht="15">
      <c r="A157"/>
      <c r="C157" s="56"/>
      <c r="G157"/>
      <c r="H157"/>
      <c r="BI157"/>
      <c r="BJ157"/>
      <c r="BK157"/>
      <c r="BL157"/>
      <c r="BM157"/>
      <c r="BN157"/>
      <c r="BO157"/>
      <c r="BP157"/>
      <c r="BQ157"/>
    </row>
    <row r="158" spans="1:69" ht="15">
      <c r="A158"/>
      <c r="C158" s="56"/>
      <c r="G158"/>
      <c r="H158"/>
      <c r="BI158"/>
      <c r="BJ158"/>
      <c r="BK158"/>
      <c r="BL158"/>
      <c r="BM158"/>
      <c r="BN158"/>
      <c r="BO158"/>
      <c r="BP158"/>
      <c r="BQ158"/>
    </row>
    <row r="159" spans="1:69" ht="15">
      <c r="A159"/>
      <c r="C159" s="56"/>
      <c r="G159"/>
      <c r="H159"/>
      <c r="BI159"/>
      <c r="BJ159"/>
      <c r="BK159"/>
      <c r="BL159"/>
      <c r="BM159"/>
      <c r="BN159"/>
      <c r="BO159"/>
      <c r="BP159"/>
      <c r="BQ159"/>
    </row>
    <row r="160" spans="1:69" ht="15">
      <c r="A160"/>
      <c r="C160" s="56"/>
      <c r="G160"/>
      <c r="H160"/>
      <c r="BI160"/>
      <c r="BJ160"/>
      <c r="BK160"/>
      <c r="BL160"/>
      <c r="BM160"/>
      <c r="BN160"/>
      <c r="BO160"/>
      <c r="BP160"/>
      <c r="BQ160"/>
    </row>
    <row r="161" spans="1:69" ht="15">
      <c r="A161"/>
      <c r="C161" s="56"/>
      <c r="G161"/>
      <c r="H161"/>
      <c r="BI161"/>
      <c r="BJ161"/>
      <c r="BK161"/>
      <c r="BL161"/>
      <c r="BM161"/>
      <c r="BN161"/>
      <c r="BO161"/>
      <c r="BP161"/>
      <c r="BQ161"/>
    </row>
    <row r="162" spans="1:69" ht="15">
      <c r="A162"/>
      <c r="C162" s="56"/>
      <c r="G162"/>
      <c r="H162"/>
      <c r="BI162"/>
      <c r="BJ162"/>
      <c r="BK162"/>
      <c r="BL162"/>
      <c r="BM162"/>
      <c r="BN162"/>
      <c r="BO162"/>
      <c r="BP162"/>
      <c r="BQ162"/>
    </row>
    <row r="163" spans="1:69" ht="15">
      <c r="A163"/>
      <c r="C163" s="56"/>
      <c r="G163"/>
      <c r="H163"/>
      <c r="BI163"/>
      <c r="BJ163"/>
      <c r="BK163"/>
      <c r="BL163"/>
      <c r="BM163"/>
      <c r="BN163"/>
      <c r="BO163"/>
      <c r="BP163"/>
      <c r="BQ163"/>
    </row>
    <row r="164" spans="1:69" ht="15">
      <c r="A164"/>
      <c r="C164" s="56"/>
      <c r="G164"/>
      <c r="H164"/>
      <c r="BI164"/>
      <c r="BJ164"/>
      <c r="BK164"/>
      <c r="BL164"/>
      <c r="BM164"/>
      <c r="BN164"/>
      <c r="BO164"/>
      <c r="BP164"/>
      <c r="BQ164"/>
    </row>
    <row r="165" spans="1:69" ht="15">
      <c r="A165"/>
      <c r="C165" s="56"/>
      <c r="G165"/>
      <c r="H165"/>
      <c r="BI165"/>
      <c r="BJ165"/>
      <c r="BK165"/>
      <c r="BL165"/>
      <c r="BM165"/>
      <c r="BN165"/>
      <c r="BO165"/>
      <c r="BP165"/>
      <c r="BQ165"/>
    </row>
    <row r="166" spans="1:69" ht="15">
      <c r="A166"/>
      <c r="C166" s="56"/>
      <c r="G166"/>
      <c r="H166"/>
      <c r="BI166"/>
      <c r="BJ166"/>
      <c r="BK166"/>
      <c r="BL166"/>
      <c r="BM166"/>
      <c r="BN166"/>
      <c r="BO166"/>
      <c r="BP166"/>
      <c r="BQ166"/>
    </row>
    <row r="167" spans="1:69" ht="15">
      <c r="A167"/>
      <c r="C167" s="56"/>
      <c r="G167"/>
      <c r="H167"/>
      <c r="BI167"/>
      <c r="BJ167"/>
      <c r="BK167"/>
      <c r="BL167"/>
      <c r="BM167"/>
      <c r="BN167"/>
      <c r="BO167"/>
      <c r="BP167"/>
      <c r="BQ167"/>
    </row>
    <row r="168" spans="1:69" ht="15">
      <c r="A168"/>
      <c r="C168" s="56"/>
      <c r="G168"/>
      <c r="H168"/>
      <c r="BI168"/>
      <c r="BJ168"/>
      <c r="BK168"/>
      <c r="BL168"/>
      <c r="BM168"/>
      <c r="BN168"/>
      <c r="BO168"/>
      <c r="BP168"/>
      <c r="BQ168"/>
    </row>
    <row r="169" spans="1:69" ht="15">
      <c r="A169"/>
      <c r="C169" s="56"/>
      <c r="G169"/>
      <c r="H169"/>
      <c r="BI169"/>
      <c r="BJ169"/>
      <c r="BK169"/>
      <c r="BL169"/>
      <c r="BM169"/>
      <c r="BN169"/>
      <c r="BO169"/>
      <c r="BP169"/>
      <c r="BQ169"/>
    </row>
    <row r="170" spans="1:69" ht="15">
      <c r="A170"/>
      <c r="C170" s="56"/>
      <c r="G170"/>
      <c r="H170"/>
      <c r="BI170"/>
      <c r="BJ170"/>
      <c r="BK170"/>
      <c r="BL170"/>
      <c r="BM170"/>
      <c r="BN170"/>
      <c r="BO170"/>
      <c r="BP170"/>
      <c r="BQ170"/>
    </row>
    <row r="171" spans="1:69" ht="15">
      <c r="A171"/>
      <c r="C171" s="56"/>
      <c r="G171"/>
      <c r="H171"/>
      <c r="BI171"/>
      <c r="BJ171"/>
      <c r="BK171"/>
      <c r="BL171"/>
      <c r="BM171"/>
      <c r="BN171"/>
      <c r="BO171"/>
      <c r="BP171"/>
      <c r="BQ171"/>
    </row>
    <row r="172" spans="1:69" ht="15">
      <c r="A172"/>
      <c r="C172" s="56"/>
      <c r="G172"/>
      <c r="H172"/>
      <c r="BI172"/>
      <c r="BJ172"/>
      <c r="BK172"/>
      <c r="BL172"/>
      <c r="BM172"/>
      <c r="BN172"/>
      <c r="BO172"/>
      <c r="BP172"/>
      <c r="BQ172"/>
    </row>
    <row r="173" spans="1:69" ht="15">
      <c r="A173"/>
      <c r="C173" s="56"/>
      <c r="G173"/>
      <c r="H173"/>
      <c r="BI173"/>
      <c r="BJ173"/>
      <c r="BK173"/>
      <c r="BL173"/>
      <c r="BM173"/>
      <c r="BN173"/>
      <c r="BO173"/>
      <c r="BP173"/>
      <c r="BQ173"/>
    </row>
    <row r="174" spans="1:69" ht="15">
      <c r="A174"/>
      <c r="C174" s="56"/>
      <c r="G174"/>
      <c r="H174"/>
      <c r="BI174"/>
      <c r="BJ174"/>
      <c r="BK174"/>
      <c r="BL174"/>
      <c r="BM174"/>
      <c r="BN174"/>
      <c r="BO174"/>
      <c r="BP174"/>
      <c r="BQ174"/>
    </row>
    <row r="175" spans="1:69" ht="15">
      <c r="A175"/>
      <c r="C175" s="56"/>
      <c r="G175"/>
      <c r="H175"/>
      <c r="BI175"/>
      <c r="BJ175"/>
      <c r="BK175"/>
      <c r="BL175"/>
      <c r="BM175"/>
      <c r="BN175"/>
      <c r="BO175"/>
      <c r="BP175"/>
      <c r="BQ175"/>
    </row>
    <row r="176" spans="1:69" ht="15">
      <c r="A176"/>
      <c r="C176" s="56"/>
      <c r="G176"/>
      <c r="H176"/>
      <c r="BI176"/>
      <c r="BJ176"/>
      <c r="BK176"/>
      <c r="BL176"/>
      <c r="BM176"/>
      <c r="BN176"/>
      <c r="BO176"/>
      <c r="BP176"/>
      <c r="BQ176"/>
    </row>
    <row r="177" spans="1:69" ht="15">
      <c r="A177"/>
      <c r="C177" s="56"/>
      <c r="G177"/>
      <c r="H177"/>
      <c r="BI177"/>
      <c r="BJ177"/>
      <c r="BK177"/>
      <c r="BL177"/>
      <c r="BM177"/>
      <c r="BN177"/>
      <c r="BO177"/>
      <c r="BP177"/>
      <c r="BQ177"/>
    </row>
    <row r="178" spans="1:69" ht="15">
      <c r="A178"/>
      <c r="C178" s="56"/>
      <c r="G178"/>
      <c r="H178"/>
      <c r="BI178"/>
      <c r="BJ178"/>
      <c r="BK178"/>
      <c r="BL178"/>
      <c r="BM178"/>
      <c r="BN178"/>
      <c r="BO178"/>
      <c r="BP178"/>
      <c r="BQ178"/>
    </row>
    <row r="179" spans="1:69" ht="15">
      <c r="A179"/>
      <c r="C179" s="56"/>
      <c r="G179"/>
      <c r="H179"/>
      <c r="BI179"/>
      <c r="BJ179"/>
      <c r="BK179"/>
      <c r="BL179"/>
      <c r="BM179"/>
      <c r="BN179"/>
      <c r="BO179"/>
      <c r="BP179"/>
      <c r="BQ179"/>
    </row>
    <row r="180" spans="1:69" ht="15">
      <c r="A180"/>
      <c r="C180" s="56"/>
      <c r="G180"/>
      <c r="H180"/>
      <c r="BI180"/>
      <c r="BJ180"/>
      <c r="BK180"/>
      <c r="BL180"/>
      <c r="BM180"/>
      <c r="BN180"/>
      <c r="BO180"/>
      <c r="BP180"/>
      <c r="BQ180"/>
    </row>
    <row r="181" spans="1:69" ht="15">
      <c r="A181"/>
      <c r="C181" s="56"/>
      <c r="G181"/>
      <c r="H181"/>
      <c r="BI181"/>
      <c r="BJ181"/>
      <c r="BK181"/>
      <c r="BL181"/>
      <c r="BM181"/>
      <c r="BN181"/>
      <c r="BO181"/>
      <c r="BP181"/>
      <c r="BQ181"/>
    </row>
    <row r="182" spans="1:69" ht="15">
      <c r="A182"/>
      <c r="C182" s="56"/>
      <c r="G182"/>
      <c r="H182"/>
      <c r="BI182"/>
      <c r="BJ182"/>
      <c r="BK182"/>
      <c r="BL182"/>
      <c r="BM182"/>
      <c r="BN182"/>
      <c r="BO182"/>
      <c r="BP182"/>
      <c r="BQ182"/>
    </row>
    <row r="183" spans="1:69" ht="15">
      <c r="A183"/>
      <c r="C183" s="56"/>
      <c r="G183"/>
      <c r="H183"/>
      <c r="BI183"/>
      <c r="BJ183"/>
      <c r="BK183"/>
      <c r="BL183"/>
      <c r="BM183"/>
      <c r="BN183"/>
      <c r="BO183"/>
      <c r="BP183"/>
      <c r="BQ183"/>
    </row>
    <row r="184" spans="1:69" ht="15">
      <c r="A184"/>
      <c r="C184" s="56"/>
      <c r="G184"/>
      <c r="H184"/>
      <c r="BI184"/>
      <c r="BJ184"/>
      <c r="BK184"/>
      <c r="BL184"/>
      <c r="BM184"/>
      <c r="BN184"/>
      <c r="BO184"/>
      <c r="BP184"/>
      <c r="BQ184"/>
    </row>
    <row r="185" spans="1:69" ht="15">
      <c r="A185"/>
      <c r="C185" s="56"/>
      <c r="G185"/>
      <c r="H185"/>
      <c r="BI185"/>
      <c r="BJ185"/>
      <c r="BK185"/>
      <c r="BL185"/>
      <c r="BM185"/>
      <c r="BN185"/>
      <c r="BO185"/>
      <c r="BP185"/>
      <c r="BQ185"/>
    </row>
    <row r="186" spans="1:69" ht="15">
      <c r="A186"/>
      <c r="C186" s="56"/>
      <c r="G186"/>
      <c r="H186"/>
      <c r="BI186"/>
      <c r="BJ186"/>
      <c r="BK186"/>
      <c r="BL186"/>
      <c r="BM186"/>
      <c r="BN186"/>
      <c r="BO186"/>
      <c r="BP186"/>
      <c r="BQ186"/>
    </row>
    <row r="187" spans="1:69" ht="15">
      <c r="A187"/>
      <c r="C187" s="56"/>
      <c r="G187"/>
      <c r="H187"/>
      <c r="BI187"/>
      <c r="BJ187"/>
      <c r="BK187"/>
      <c r="BL187"/>
      <c r="BM187"/>
      <c r="BN187"/>
      <c r="BO187"/>
      <c r="BP187"/>
      <c r="BQ187"/>
    </row>
    <row r="188" spans="1:69" ht="15">
      <c r="A188"/>
      <c r="C188" s="56"/>
      <c r="G188"/>
      <c r="H188"/>
      <c r="BI188"/>
      <c r="BJ188"/>
      <c r="BK188"/>
      <c r="BL188"/>
      <c r="BM188"/>
      <c r="BN188"/>
      <c r="BO188"/>
      <c r="BP188"/>
      <c r="BQ188"/>
    </row>
    <row r="189" spans="1:69" ht="15">
      <c r="A189"/>
      <c r="C189" s="56"/>
      <c r="G189"/>
      <c r="H189"/>
      <c r="BI189"/>
      <c r="BJ189"/>
      <c r="BK189"/>
      <c r="BL189"/>
      <c r="BM189"/>
      <c r="BN189"/>
      <c r="BO189"/>
      <c r="BP189"/>
      <c r="BQ189"/>
    </row>
    <row r="190" spans="1:69" ht="15">
      <c r="A190"/>
      <c r="C190" s="56"/>
      <c r="G190"/>
      <c r="H190"/>
      <c r="BI190"/>
      <c r="BJ190"/>
      <c r="BK190"/>
      <c r="BL190"/>
      <c r="BM190"/>
      <c r="BN190"/>
      <c r="BO190"/>
      <c r="BP190"/>
      <c r="BQ190"/>
    </row>
    <row r="191" spans="1:69" ht="15">
      <c r="A191"/>
      <c r="C191" s="56"/>
      <c r="G191"/>
      <c r="H191"/>
      <c r="BI191"/>
      <c r="BJ191"/>
      <c r="BK191"/>
      <c r="BL191"/>
      <c r="BM191"/>
      <c r="BN191"/>
      <c r="BO191"/>
      <c r="BP191"/>
      <c r="BQ191"/>
    </row>
    <row r="192" spans="1:69" ht="15">
      <c r="A192"/>
      <c r="C192" s="56"/>
      <c r="G192"/>
      <c r="H192"/>
      <c r="BI192"/>
      <c r="BJ192"/>
      <c r="BK192"/>
      <c r="BL192"/>
      <c r="BM192"/>
      <c r="BN192"/>
      <c r="BO192"/>
      <c r="BP192"/>
      <c r="BQ192"/>
    </row>
    <row r="193" spans="1:69" ht="15">
      <c r="A193"/>
      <c r="C193" s="56"/>
      <c r="G193"/>
      <c r="H193"/>
      <c r="BI193"/>
      <c r="BJ193"/>
      <c r="BK193"/>
      <c r="BL193"/>
      <c r="BM193"/>
      <c r="BN193"/>
      <c r="BO193"/>
      <c r="BP193"/>
      <c r="BQ193"/>
    </row>
    <row r="194" spans="1:69" ht="15">
      <c r="A194"/>
      <c r="C194" s="56"/>
      <c r="G194"/>
      <c r="H194"/>
      <c r="BI194"/>
      <c r="BJ194"/>
      <c r="BK194"/>
      <c r="BL194"/>
      <c r="BM194"/>
      <c r="BN194"/>
      <c r="BO194"/>
      <c r="BP194"/>
      <c r="BQ194"/>
    </row>
    <row r="195" spans="1:69" ht="15">
      <c r="A195"/>
      <c r="C195" s="56"/>
      <c r="G195"/>
      <c r="H195"/>
      <c r="BI195"/>
      <c r="BJ195"/>
      <c r="BK195"/>
      <c r="BL195"/>
      <c r="BM195"/>
      <c r="BN195"/>
      <c r="BO195"/>
      <c r="BP195"/>
      <c r="BQ195"/>
    </row>
    <row r="196" spans="1:69" ht="15">
      <c r="A196"/>
      <c r="C196" s="56"/>
      <c r="G196"/>
      <c r="H196"/>
      <c r="BI196"/>
      <c r="BJ196"/>
      <c r="BK196"/>
      <c r="BL196"/>
      <c r="BM196"/>
      <c r="BN196"/>
      <c r="BO196"/>
      <c r="BP196"/>
      <c r="BQ196"/>
    </row>
    <row r="197" spans="1:69" ht="15">
      <c r="A197"/>
      <c r="C197" s="56"/>
      <c r="G197"/>
      <c r="H197"/>
      <c r="BI197"/>
      <c r="BJ197"/>
      <c r="BK197"/>
      <c r="BL197"/>
      <c r="BM197"/>
      <c r="BN197"/>
      <c r="BO197"/>
      <c r="BP197"/>
      <c r="BQ197"/>
    </row>
    <row r="198" spans="1:69" ht="15">
      <c r="A198"/>
      <c r="C198" s="56"/>
      <c r="G198"/>
      <c r="H198"/>
      <c r="BI198"/>
      <c r="BJ198"/>
      <c r="BK198"/>
      <c r="BL198"/>
      <c r="BM198"/>
      <c r="BN198"/>
      <c r="BO198"/>
      <c r="BP198"/>
      <c r="BQ198"/>
    </row>
  </sheetData>
  <sheetProtection/>
  <mergeCells count="72">
    <mergeCell ref="A91:H91"/>
    <mergeCell ref="J91:O91"/>
    <mergeCell ref="C79:C80"/>
    <mergeCell ref="E79:E80"/>
    <mergeCell ref="A85:C85"/>
    <mergeCell ref="A81:C81"/>
    <mergeCell ref="I86:I91"/>
    <mergeCell ref="J86:O86"/>
    <mergeCell ref="A87:H87"/>
    <mergeCell ref="J87:O87"/>
    <mergeCell ref="A88:H88"/>
    <mergeCell ref="J88:O88"/>
    <mergeCell ref="A89:H89"/>
    <mergeCell ref="J89:O89"/>
    <mergeCell ref="A90:H90"/>
    <mergeCell ref="J90:O90"/>
    <mergeCell ref="A86:H86"/>
    <mergeCell ref="C52:C55"/>
    <mergeCell ref="E52:E55"/>
    <mergeCell ref="C58:C61"/>
    <mergeCell ref="E58:E61"/>
    <mergeCell ref="E65:E67"/>
    <mergeCell ref="E77:E78"/>
    <mergeCell ref="C64:C65"/>
    <mergeCell ref="C72:C73"/>
    <mergeCell ref="E70:E73"/>
    <mergeCell ref="BR6:BZ6"/>
    <mergeCell ref="P6:X6"/>
    <mergeCell ref="Y6:AG6"/>
    <mergeCell ref="J6:J7"/>
    <mergeCell ref="K6:K7"/>
    <mergeCell ref="L6:L7"/>
    <mergeCell ref="C46:C49"/>
    <mergeCell ref="E46:E49"/>
    <mergeCell ref="A9:CI9"/>
    <mergeCell ref="C66:C67"/>
    <mergeCell ref="AZ4:BQ4"/>
    <mergeCell ref="BI6:BQ6"/>
    <mergeCell ref="BR4:CI4"/>
    <mergeCell ref="AQ5:AY5"/>
    <mergeCell ref="AZ5:BH5"/>
    <mergeCell ref="BI5:BQ5"/>
    <mergeCell ref="I5:I7"/>
    <mergeCell ref="BR5:BZ5"/>
    <mergeCell ref="CA6:CI6"/>
    <mergeCell ref="P5:X5"/>
    <mergeCell ref="Y5:AG5"/>
    <mergeCell ref="AH5:AP5"/>
    <mergeCell ref="CA5:CI5"/>
    <mergeCell ref="AH6:AP6"/>
    <mergeCell ref="AQ6:AY6"/>
    <mergeCell ref="AZ6:BH6"/>
    <mergeCell ref="I3:O3"/>
    <mergeCell ref="O4:O7"/>
    <mergeCell ref="P4:AG4"/>
    <mergeCell ref="AH4:AY4"/>
    <mergeCell ref="D4:D7"/>
    <mergeCell ref="E4:E7"/>
    <mergeCell ref="F4:F7"/>
    <mergeCell ref="I4:L4"/>
    <mergeCell ref="M4:M7"/>
    <mergeCell ref="N4:N7"/>
    <mergeCell ref="P3:CI3"/>
    <mergeCell ref="J5:L5"/>
    <mergeCell ref="B1:BQ1"/>
    <mergeCell ref="A2:A7"/>
    <mergeCell ref="B2:B7"/>
    <mergeCell ref="C2:C7"/>
    <mergeCell ref="D2:F3"/>
    <mergeCell ref="G2:G7"/>
    <mergeCell ref="H2:O2"/>
    <mergeCell ref="H3:H7"/>
  </mergeCells>
  <conditionalFormatting sqref="O70:O73 AH64:AY67 AK46:AY49 AH58:AY61 P83:CI83 P42:S42 AH42:CI42 P31:CI39 J40:K41 J31:K38 P41:BZ41 P40:BH40 BR40:CI40 E32:F34 H27 P27:S27 X27 E27:F27 AH52:AY55 F31 F35 E36:F36 F37 E38:F38 E40:F41">
    <cfRule type="cellIs" priority="37" dxfId="23" operator="equal" stopIfTrue="1">
      <formula>0</formula>
    </cfRule>
  </conditionalFormatting>
  <conditionalFormatting sqref="O70:O73">
    <cfRule type="cellIs" priority="36" dxfId="23" operator="equal" stopIfTrue="1">
      <formula>0</formula>
    </cfRule>
  </conditionalFormatting>
  <conditionalFormatting sqref="AR30:AX30">
    <cfRule type="cellIs" priority="34" dxfId="23" operator="equal" stopIfTrue="1">
      <formula>0</formula>
    </cfRule>
  </conditionalFormatting>
  <conditionalFormatting sqref="F42">
    <cfRule type="cellIs" priority="33" dxfId="23" operator="equal" stopIfTrue="1">
      <formula>0</formula>
    </cfRule>
  </conditionalFormatting>
  <conditionalFormatting sqref="F42">
    <cfRule type="cellIs" priority="32" dxfId="23" operator="equal" stopIfTrue="1">
      <formula>0</formula>
    </cfRule>
  </conditionalFormatting>
  <conditionalFormatting sqref="P46:AG49">
    <cfRule type="cellIs" priority="30" dxfId="23" operator="equal" stopIfTrue="1">
      <formula>0</formula>
    </cfRule>
  </conditionalFormatting>
  <conditionalFormatting sqref="F39">
    <cfRule type="cellIs" priority="22" dxfId="23" operator="equal" stopIfTrue="1">
      <formula>0</formula>
    </cfRule>
  </conditionalFormatting>
  <conditionalFormatting sqref="BL40:BM40">
    <cfRule type="cellIs" priority="17" dxfId="23" operator="equal" stopIfTrue="1">
      <formula>0</formula>
    </cfRule>
  </conditionalFormatting>
  <conditionalFormatting sqref="CD41:CE41">
    <cfRule type="cellIs" priority="15" dxfId="23" operator="equal" stopIfTrue="1">
      <formula>0</formula>
    </cfRule>
  </conditionalFormatting>
  <conditionalFormatting sqref="H22:H26 AB12:AB20 P12:S20 P22:R26 Z22:Z26">
    <cfRule type="cellIs" priority="14" dxfId="23" operator="equal" stopIfTrue="1">
      <formula>0</formula>
    </cfRule>
  </conditionalFormatting>
  <conditionalFormatting sqref="S22:S26">
    <cfRule type="cellIs" priority="13" dxfId="23" operator="equal" stopIfTrue="1">
      <formula>0</formula>
    </cfRule>
  </conditionalFormatting>
  <conditionalFormatting sqref="AB22:AB26">
    <cfRule type="cellIs" priority="12" dxfId="23" operator="equal" stopIfTrue="1">
      <formula>0</formula>
    </cfRule>
  </conditionalFormatting>
  <conditionalFormatting sqref="D17">
    <cfRule type="cellIs" priority="10" dxfId="23" operator="equal" stopIfTrue="1">
      <formula>0</formula>
    </cfRule>
  </conditionalFormatting>
  <conditionalFormatting sqref="E14:F14">
    <cfRule type="cellIs" priority="9" dxfId="23" operator="equal" stopIfTrue="1">
      <formula>0</formula>
    </cfRule>
  </conditionalFormatting>
  <conditionalFormatting sqref="E12:F13 E17:F17 E20:F26 E18">
    <cfRule type="cellIs" priority="11" dxfId="23" operator="equal" stopIfTrue="1">
      <formula>0</formula>
    </cfRule>
  </conditionalFormatting>
  <conditionalFormatting sqref="E15:F16">
    <cfRule type="cellIs" priority="8" dxfId="23" operator="equal" stopIfTrue="1">
      <formula>0</formula>
    </cfRule>
  </conditionalFormatting>
  <conditionalFormatting sqref="F18:F19">
    <cfRule type="cellIs" priority="7" dxfId="23" operator="equal" stopIfTrue="1">
      <formula>0</formula>
    </cfRule>
  </conditionalFormatting>
  <conditionalFormatting sqref="E19">
    <cfRule type="cellIs" priority="6" dxfId="23" operator="equal" stopIfTrue="1">
      <formula>0</formula>
    </cfRule>
  </conditionalFormatting>
  <conditionalFormatting sqref="O77:O80">
    <cfRule type="cellIs" priority="5" dxfId="23" operator="equal" stopIfTrue="1">
      <formula>0</formula>
    </cfRule>
  </conditionalFormatting>
  <conditionalFormatting sqref="O77:O80">
    <cfRule type="cellIs" priority="4" dxfId="23" operator="equal" stopIfTrue="1">
      <formula>0</formula>
    </cfRule>
  </conditionalFormatting>
  <conditionalFormatting sqref="E42">
    <cfRule type="cellIs" priority="2" dxfId="23" operator="equal" stopIfTrue="1">
      <formula>0</formula>
    </cfRule>
  </conditionalFormatting>
  <conditionalFormatting sqref="E39">
    <cfRule type="cellIs" priority="3" dxfId="23" operator="equal" stopIfTrue="1">
      <formula>0</formula>
    </cfRule>
  </conditionalFormatting>
  <conditionalFormatting sqref="O74">
    <cfRule type="cellIs" priority="1" dxfId="23" operator="equal" stopIfTrue="1">
      <formula>0</formula>
    </cfRule>
  </conditionalFormatting>
  <printOptions horizontalCentered="1" verticalCentered="1"/>
  <pageMargins left="0.1968503937007874" right="0.1968503937007874" top="0.5511811023622047" bottom="0.5511811023622047" header="0.31496062992125984" footer="0.31496062992125984"/>
  <pageSetup fitToHeight="0" horizontalDpi="600" verticalDpi="600" orientation="landscape" paperSize="9" scale="43" r:id="rId1"/>
  <rowBreaks count="3" manualBreakCount="3">
    <brk id="42" max="86" man="1"/>
    <brk id="61" max="86" man="1"/>
    <brk id="91" max="86" man="1"/>
  </rowBreaks>
  <colBreaks count="2" manualBreakCount="2">
    <brk id="33" max="103" man="1"/>
    <brk id="87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Наталья Дмитриевна</dc:creator>
  <cp:keywords/>
  <dc:description/>
  <cp:lastModifiedBy>k122</cp:lastModifiedBy>
  <cp:lastPrinted>2020-11-24T15:33:41Z</cp:lastPrinted>
  <dcterms:created xsi:type="dcterms:W3CDTF">2012-03-11T05:36:22Z</dcterms:created>
  <dcterms:modified xsi:type="dcterms:W3CDTF">2023-09-19T13:09:10Z</dcterms:modified>
  <cp:category/>
  <cp:version/>
  <cp:contentType/>
  <cp:contentStatus/>
</cp:coreProperties>
</file>